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6" i="1" l="1"/>
  <c r="J134" i="1" l="1"/>
  <c r="K134" i="1" s="1"/>
  <c r="J133" i="1"/>
  <c r="K133" i="1" s="1"/>
  <c r="J132" i="1"/>
  <c r="K132" i="1" s="1"/>
  <c r="K131" i="1"/>
  <c r="J131" i="1"/>
  <c r="J130" i="1"/>
  <c r="K130" i="1" s="1"/>
  <c r="J129" i="1"/>
  <c r="K129" i="1" s="1"/>
  <c r="J128" i="1"/>
  <c r="K128" i="1" s="1"/>
  <c r="J127" i="1"/>
  <c r="K127" i="1" s="1"/>
  <c r="J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H119" i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110" i="1"/>
  <c r="J110" i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H102" i="1"/>
  <c r="J102" i="1" s="1"/>
  <c r="K102" i="1" s="1"/>
  <c r="J101" i="1"/>
  <c r="K101" i="1" s="1"/>
  <c r="H101" i="1"/>
  <c r="J100" i="1"/>
  <c r="J99" i="1"/>
  <c r="J98" i="1"/>
  <c r="J97" i="1"/>
  <c r="J96" i="1"/>
  <c r="J95" i="1"/>
  <c r="J94" i="1"/>
  <c r="I93" i="1"/>
  <c r="H93" i="1"/>
  <c r="J93" i="1" s="1"/>
  <c r="J92" i="1"/>
  <c r="J91" i="1"/>
  <c r="J90" i="1"/>
  <c r="J89" i="1"/>
  <c r="I88" i="1"/>
  <c r="H88" i="1"/>
  <c r="J88" i="1" s="1"/>
  <c r="K88" i="1" s="1"/>
  <c r="J87" i="1"/>
  <c r="H86" i="1"/>
  <c r="J86" i="1" s="1"/>
  <c r="J85" i="1"/>
  <c r="J84" i="1"/>
  <c r="J83" i="1"/>
  <c r="J82" i="1"/>
  <c r="J81" i="1"/>
  <c r="J80" i="1"/>
  <c r="H79" i="1"/>
  <c r="J79" i="1" s="1"/>
  <c r="J78" i="1"/>
  <c r="H77" i="1"/>
  <c r="J77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J55" i="1"/>
  <c r="K55" i="1" s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K49" i="1" s="1"/>
  <c r="J48" i="1"/>
  <c r="K48" i="1" s="1"/>
  <c r="J47" i="1"/>
  <c r="K47" i="1" s="1"/>
  <c r="H46" i="1"/>
  <c r="J46" i="1" s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K30" i="1" s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<sst xmlns="http://schemas.openxmlformats.org/spreadsheetml/2006/main" count="574" uniqueCount="98">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</sst>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4" totalsRowShown="0" headerRowDxfId="15" dataDxfId="13" headerRowBorderDxfId="14" tableBorderDxfId="12" totalsRowBorderDxfId="11" dataCellStyle="Обычный_Форма графиков">
  <autoFilter ref="A29:K134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2" workbookViewId="0">
      <selection activeCell="C137" sqref="C137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271.27659574468089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13</v>
      </c>
      <c r="E76" s="42">
        <v>500</v>
      </c>
      <c r="F76" s="36" t="s">
        <v>26</v>
      </c>
      <c r="G76" s="43">
        <v>1000</v>
      </c>
      <c r="H76" s="44"/>
      <c r="I76" s="43"/>
      <c r="J76" s="27">
        <f>G76*0.94-H76-Таблица1[[#This Row],[Столбец92]]</f>
        <v>940</v>
      </c>
      <c r="K76" s="29">
        <v>380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4510</v>
      </c>
      <c r="F77" s="36" t="s">
        <v>26</v>
      </c>
      <c r="G77" s="43">
        <v>1250</v>
      </c>
      <c r="H77" s="44">
        <f>1034+326</f>
        <v>1360</v>
      </c>
      <c r="I77" s="43">
        <v>326</v>
      </c>
      <c r="J77" s="27">
        <f>G77*0.94-H77-Таблица1[[#This Row],[Столбец92]]</f>
        <v>-511</v>
      </c>
      <c r="K77" s="29">
        <v>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4509</v>
      </c>
      <c r="F78" s="36" t="s">
        <v>26</v>
      </c>
      <c r="G78" s="43">
        <v>1250</v>
      </c>
      <c r="H78" s="44">
        <v>1034</v>
      </c>
      <c r="I78" s="43"/>
      <c r="J78" s="27">
        <f>G78*0.94-H78-Таблица1[[#This Row],[Столбец92]]</f>
        <v>141</v>
      </c>
      <c r="K78" s="29">
        <v>150</v>
      </c>
    </row>
    <row r="79" spans="1:11" ht="17.45" customHeight="1" x14ac:dyDescent="0.25">
      <c r="A79" s="25">
        <v>50</v>
      </c>
      <c r="B79" s="35" t="s">
        <v>12</v>
      </c>
      <c r="C79" s="35" t="s">
        <v>12</v>
      </c>
      <c r="D79" s="35" t="s">
        <v>34</v>
      </c>
      <c r="E79" s="42">
        <v>4017</v>
      </c>
      <c r="F79" s="36" t="s">
        <v>26</v>
      </c>
      <c r="G79" s="43">
        <v>1250</v>
      </c>
      <c r="H79" s="44">
        <f>1034+204</f>
        <v>1238</v>
      </c>
      <c r="I79" s="43">
        <v>152.46</v>
      </c>
      <c r="J79" s="27">
        <f>G79*0.94-H79-Таблица1[[#This Row],[Столбец92]]</f>
        <v>-215.46</v>
      </c>
      <c r="K79" s="29">
        <v>0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35" t="s">
        <v>36</v>
      </c>
      <c r="E80" s="39" t="s">
        <v>37</v>
      </c>
      <c r="F80" s="36" t="s">
        <v>26</v>
      </c>
      <c r="G80" s="40">
        <v>160</v>
      </c>
      <c r="H80" s="41">
        <v>80</v>
      </c>
      <c r="I80" s="40"/>
      <c r="J80" s="27">
        <f>G80*0.94-H80-Таблица1[[#This Row],[Столбец92]]</f>
        <v>70.399999999999977</v>
      </c>
      <c r="K80" s="29">
        <v>74.893617021276569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38</v>
      </c>
      <c r="F81" s="26" t="s">
        <v>26</v>
      </c>
      <c r="G81" s="40">
        <v>160</v>
      </c>
      <c r="H81" s="41">
        <v>284</v>
      </c>
      <c r="I81" s="40">
        <v>20</v>
      </c>
      <c r="J81" s="27">
        <f>G81*0.94-H81-Таблица1[[#This Row],[Столбец92]]</f>
        <v>-153.60000000000002</v>
      </c>
      <c r="K81" s="29">
        <v>0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39</v>
      </c>
      <c r="F82" s="26" t="s">
        <v>26</v>
      </c>
      <c r="G82" s="40">
        <v>160</v>
      </c>
      <c r="H82" s="41">
        <v>142</v>
      </c>
      <c r="I82" s="40"/>
      <c r="J82" s="27">
        <f>G82*0.94-H82-Таблица1[[#This Row],[Столбец92]]</f>
        <v>8.3999999999999773</v>
      </c>
      <c r="K82" s="29">
        <v>8.9361702127659335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11" t="s">
        <v>36</v>
      </c>
      <c r="E83" s="39" t="s">
        <v>40</v>
      </c>
      <c r="F83" s="26" t="s">
        <v>26</v>
      </c>
      <c r="G83" s="40">
        <v>380</v>
      </c>
      <c r="H83" s="41">
        <v>396</v>
      </c>
      <c r="I83" s="40">
        <v>15</v>
      </c>
      <c r="J83" s="27">
        <f>G83*0.94-H83-Таблица1[[#This Row],[Столбец92]]</f>
        <v>-53.800000000000011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41</v>
      </c>
      <c r="F84" s="36" t="s">
        <v>26</v>
      </c>
      <c r="G84" s="40">
        <v>160</v>
      </c>
      <c r="H84" s="41">
        <v>453</v>
      </c>
      <c r="I84" s="40"/>
      <c r="J84" s="27">
        <f>G84*0.94-H84-Таблица1[[#This Row],[Столбец92]]</f>
        <v>-302.60000000000002</v>
      </c>
      <c r="K84" s="29">
        <v>0</v>
      </c>
    </row>
    <row r="85" spans="1:11" ht="17.45" customHeight="1" x14ac:dyDescent="0.25">
      <c r="A85" s="25">
        <v>56</v>
      </c>
      <c r="B85" s="35" t="s">
        <v>35</v>
      </c>
      <c r="C85" s="35" t="s">
        <v>35</v>
      </c>
      <c r="D85" s="35" t="s">
        <v>36</v>
      </c>
      <c r="E85" s="39" t="s">
        <v>42</v>
      </c>
      <c r="F85" s="36" t="s">
        <v>26</v>
      </c>
      <c r="G85" s="40">
        <v>250</v>
      </c>
      <c r="H85" s="41">
        <v>102</v>
      </c>
      <c r="I85" s="40"/>
      <c r="J85" s="27">
        <f>G85*0.94-H85-Таблица1[[#This Row],[Столбец92]]</f>
        <v>133</v>
      </c>
      <c r="K85" s="29">
        <v>141.48936170212767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43</v>
      </c>
      <c r="F86" s="26" t="s">
        <v>26</v>
      </c>
      <c r="G86" s="40">
        <v>250</v>
      </c>
      <c r="H86" s="41">
        <f>329-7</f>
        <v>322</v>
      </c>
      <c r="I86" s="40">
        <v>14</v>
      </c>
      <c r="J86" s="27">
        <f>G86*0.94-H86-Таблица1[[#This Row],[Столбец92]]</f>
        <v>-101</v>
      </c>
      <c r="K86" s="29">
        <v>0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44</v>
      </c>
      <c r="F87" s="26" t="s">
        <v>26</v>
      </c>
      <c r="G87" s="40">
        <v>400</v>
      </c>
      <c r="H87" s="41">
        <v>76</v>
      </c>
      <c r="I87" s="40"/>
      <c r="J87" s="27">
        <f>G87*0.94-H87-Таблица1[[#This Row],[Столбец92]]</f>
        <v>300</v>
      </c>
      <c r="K87" s="29">
        <v>319.14893617021278</v>
      </c>
    </row>
    <row r="88" spans="1:11" ht="17.45" customHeight="1" x14ac:dyDescent="0.25">
      <c r="A88" s="25">
        <v>59</v>
      </c>
      <c r="B88" s="11" t="s">
        <v>35</v>
      </c>
      <c r="C88" s="11" t="s">
        <v>35</v>
      </c>
      <c r="D88" s="11" t="s">
        <v>36</v>
      </c>
      <c r="E88" s="39" t="s">
        <v>45</v>
      </c>
      <c r="F88" s="26" t="s">
        <v>26</v>
      </c>
      <c r="G88" s="40">
        <v>400</v>
      </c>
      <c r="H88" s="41">
        <f>319+15</f>
        <v>334</v>
      </c>
      <c r="I88" s="40">
        <f>15+30+5</f>
        <v>50</v>
      </c>
      <c r="J88" s="27">
        <f>G88*0.94-H88-Таблица1[[#This Row],[Столбец92]]</f>
        <v>-8</v>
      </c>
      <c r="K88" s="29">
        <f>Таблица1[[#This Row],[Столбец10]]/0.94</f>
        <v>-8.5106382978723403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46</v>
      </c>
      <c r="F89" s="26" t="s">
        <v>26</v>
      </c>
      <c r="G89" s="40">
        <v>400</v>
      </c>
      <c r="H89" s="41">
        <v>95</v>
      </c>
      <c r="I89" s="41">
        <v>0.41</v>
      </c>
      <c r="J89" s="27">
        <f>G89*0.94-H89-Таблица1[[#This Row],[Столбец92]]</f>
        <v>280.58999999999997</v>
      </c>
      <c r="K89" s="29">
        <v>262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11" t="s">
        <v>36</v>
      </c>
      <c r="E90" s="39" t="s">
        <v>47</v>
      </c>
      <c r="F90" s="26" t="s">
        <v>26</v>
      </c>
      <c r="G90" s="40">
        <v>250</v>
      </c>
      <c r="H90" s="41">
        <v>196</v>
      </c>
      <c r="I90" s="40"/>
      <c r="J90" s="27">
        <f>G90*0.94-H90-Таблица1[[#This Row],[Столбец92]]</f>
        <v>39</v>
      </c>
      <c r="K90" s="29">
        <v>41.48936170212766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48</v>
      </c>
      <c r="F91" s="36" t="s">
        <v>26</v>
      </c>
      <c r="G91" s="40">
        <v>160</v>
      </c>
      <c r="H91" s="41">
        <v>1</v>
      </c>
      <c r="I91" s="40"/>
      <c r="J91" s="27">
        <f>G91*0.94-H91-Таблица1[[#This Row],[Столбец92]]</f>
        <v>149.39999999999998</v>
      </c>
      <c r="K91" s="29">
        <v>158.93617021276594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49</v>
      </c>
      <c r="F92" s="36" t="s">
        <v>26</v>
      </c>
      <c r="G92" s="40">
        <v>400</v>
      </c>
      <c r="H92" s="41">
        <v>30</v>
      </c>
      <c r="I92" s="40"/>
      <c r="J92" s="27">
        <f>G92*0.94-H92-Таблица1[[#This Row],[Столбец92]]</f>
        <v>346</v>
      </c>
      <c r="K92" s="29">
        <v>368.08510638297872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50</v>
      </c>
      <c r="F93" s="36" t="s">
        <v>26</v>
      </c>
      <c r="G93" s="40">
        <v>320</v>
      </c>
      <c r="H93" s="41">
        <f>167+15+7+15</f>
        <v>204</v>
      </c>
      <c r="I93" s="40">
        <f>37+14</f>
        <v>51</v>
      </c>
      <c r="J93" s="27">
        <f>G93*0.94-H93-Таблица1[[#This Row],[Столбец92]]</f>
        <v>45.799999999999955</v>
      </c>
      <c r="K93" s="29">
        <v>42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51</v>
      </c>
      <c r="F94" s="36" t="s">
        <v>26</v>
      </c>
      <c r="G94" s="40">
        <v>250</v>
      </c>
      <c r="H94" s="41">
        <v>154</v>
      </c>
      <c r="I94" s="40"/>
      <c r="J94" s="27">
        <f>G94*0.94-H94-Таблица1[[#This Row],[Столбец92]]</f>
        <v>81</v>
      </c>
      <c r="K94" s="29">
        <v>80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52</v>
      </c>
      <c r="F95" s="36" t="s">
        <v>26</v>
      </c>
      <c r="G95" s="40">
        <v>160</v>
      </c>
      <c r="H95" s="41">
        <v>15</v>
      </c>
      <c r="I95" s="40"/>
      <c r="J95" s="27">
        <f>G95*0.94-H95-Таблица1[[#This Row],[Столбец92]]</f>
        <v>135.39999999999998</v>
      </c>
      <c r="K95" s="29">
        <v>144.04255319148933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53</v>
      </c>
      <c r="F96" s="36" t="s">
        <v>26</v>
      </c>
      <c r="G96" s="40">
        <v>250</v>
      </c>
      <c r="H96" s="41">
        <v>195</v>
      </c>
      <c r="I96" s="40"/>
      <c r="J96" s="27">
        <f>G96*0.94-H96-Таблица1[[#This Row],[Столбец92]]</f>
        <v>40</v>
      </c>
      <c r="K96" s="29">
        <v>38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54</v>
      </c>
      <c r="F97" s="36" t="s">
        <v>26</v>
      </c>
      <c r="G97" s="40">
        <v>160</v>
      </c>
      <c r="H97" s="41">
        <v>107</v>
      </c>
      <c r="I97" s="40"/>
      <c r="J97" s="27">
        <f>G97*0.94-H97-Таблица1[[#This Row],[Столбец92]]</f>
        <v>43.399999999999977</v>
      </c>
      <c r="K97" s="29">
        <v>46.170212765957423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55</v>
      </c>
      <c r="F98" s="36" t="s">
        <v>26</v>
      </c>
      <c r="G98" s="40">
        <v>250</v>
      </c>
      <c r="H98" s="41">
        <v>159</v>
      </c>
      <c r="I98" s="40"/>
      <c r="J98" s="27">
        <f>G98*0.94-H98-Таблица1[[#This Row],[Столбец92]]</f>
        <v>76</v>
      </c>
      <c r="K98" s="29">
        <v>80.851063829787236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56</v>
      </c>
      <c r="F99" s="36" t="s">
        <v>26</v>
      </c>
      <c r="G99" s="40">
        <v>250</v>
      </c>
      <c r="H99" s="41">
        <v>160</v>
      </c>
      <c r="I99" s="40"/>
      <c r="J99" s="27">
        <f>G99*0.94-H99-Таблица1[[#This Row],[Столбец92]]</f>
        <v>75</v>
      </c>
      <c r="K99" s="29">
        <v>79.787234042553195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57</v>
      </c>
      <c r="F100" s="36" t="s">
        <v>26</v>
      </c>
      <c r="G100" s="40">
        <v>250</v>
      </c>
      <c r="H100" s="41">
        <v>15</v>
      </c>
      <c r="I100" s="40"/>
      <c r="J100" s="27">
        <f>G100*0.94-H100-Таблица1[[#This Row],[Столбец92]]</f>
        <v>220</v>
      </c>
      <c r="K100" s="29">
        <v>234.04255319148936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58</v>
      </c>
      <c r="F101" s="36" t="s">
        <v>26</v>
      </c>
      <c r="G101" s="40">
        <v>400</v>
      </c>
      <c r="H101" s="41">
        <f>279+15</f>
        <v>294</v>
      </c>
      <c r="I101" s="40">
        <v>225</v>
      </c>
      <c r="J101" s="27">
        <f>G101*0.94-H101-Таблица1[[#This Row],[Столбец92]]</f>
        <v>-143</v>
      </c>
      <c r="K101" s="29">
        <f>Таблица1[[#This Row],[Столбец10]]/0.94</f>
        <v>-152.12765957446808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59</v>
      </c>
      <c r="F102" s="36" t="s">
        <v>26</v>
      </c>
      <c r="G102" s="40">
        <v>160</v>
      </c>
      <c r="H102" s="41">
        <f>15+15</f>
        <v>30</v>
      </c>
      <c r="I102" s="40">
        <v>15</v>
      </c>
      <c r="J102" s="27">
        <f>G102*0.94-H102-Таблица1[[#This Row],[Столбец92]]</f>
        <v>105.39999999999998</v>
      </c>
      <c r="K102" s="29">
        <f>Таблица1[[#This Row],[Столбец10]]/0.94</f>
        <v>112.12765957446807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60</v>
      </c>
      <c r="F103" s="36" t="s">
        <v>26</v>
      </c>
      <c r="G103" s="40">
        <v>250</v>
      </c>
      <c r="H103" s="41">
        <v>201</v>
      </c>
      <c r="I103" s="40">
        <v>15</v>
      </c>
      <c r="J103" s="27">
        <f>G103*0.94-H103-Таблица1[[#This Row],[Столбец92]]</f>
        <v>19</v>
      </c>
      <c r="K103" s="29">
        <v>5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61</v>
      </c>
      <c r="F104" s="36" t="s">
        <v>26</v>
      </c>
      <c r="G104" s="40">
        <v>160</v>
      </c>
      <c r="H104" s="41">
        <v>202</v>
      </c>
      <c r="I104" s="40"/>
      <c r="J104" s="27">
        <f>G104*0.94-H104-Таблица1[[#This Row],[Столбец92]]</f>
        <v>-51.600000000000023</v>
      </c>
      <c r="K104" s="29">
        <f>Таблица1[[#This Row],[Столбец10]]/0.94</f>
        <v>-54.893617021276626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62</v>
      </c>
      <c r="F105" s="36" t="s">
        <v>26</v>
      </c>
      <c r="G105" s="40">
        <v>160</v>
      </c>
      <c r="H105" s="41">
        <v>214</v>
      </c>
      <c r="I105" s="40"/>
      <c r="J105" s="27">
        <f>G105*0.94-H105-Таблица1[[#This Row],[Столбец92]]</f>
        <v>-63.600000000000023</v>
      </c>
      <c r="K105" s="29">
        <f>Таблица1[[#This Row],[Столбец10]]/0.94</f>
        <v>-67.65957446808514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35" t="s">
        <v>36</v>
      </c>
      <c r="E106" s="39" t="s">
        <v>63</v>
      </c>
      <c r="F106" s="36" t="s">
        <v>26</v>
      </c>
      <c r="G106" s="40">
        <v>250</v>
      </c>
      <c r="H106" s="41">
        <v>151</v>
      </c>
      <c r="I106" s="40"/>
      <c r="J106" s="27">
        <f>G106*0.94-H106-Таблица1[[#This Row],[Столбец92]]</f>
        <v>84</v>
      </c>
      <c r="K106" s="29">
        <f>Таблица1[[#This Row],[Столбец10]]/0.94</f>
        <v>89.361702127659584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65</v>
      </c>
      <c r="F107" s="36" t="s">
        <v>32</v>
      </c>
      <c r="G107" s="40">
        <v>400</v>
      </c>
      <c r="H107" s="41">
        <v>270</v>
      </c>
      <c r="I107" s="40"/>
      <c r="J107" s="27">
        <f>G107*0.94-H107-Таблица1[[#This Row],[Столбец92]]</f>
        <v>106</v>
      </c>
      <c r="K107" s="29">
        <f>Таблица1[[#This Row],[Столбец10]]/0.94</f>
        <v>112.76595744680851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66</v>
      </c>
      <c r="F108" s="36" t="s">
        <v>32</v>
      </c>
      <c r="G108" s="40">
        <v>400</v>
      </c>
      <c r="H108" s="41">
        <v>260</v>
      </c>
      <c r="I108" s="40"/>
      <c r="J108" s="27">
        <f>G108*0.94-H108-Таблица1[[#This Row],[Столбец92]]</f>
        <v>116</v>
      </c>
      <c r="K108" s="29">
        <f>Таблица1[[#This Row],[Столбец10]]/0.94</f>
        <v>123.40425531914894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67</v>
      </c>
      <c r="F109" s="36" t="s">
        <v>32</v>
      </c>
      <c r="G109" s="40">
        <v>400</v>
      </c>
      <c r="H109" s="41">
        <v>107</v>
      </c>
      <c r="I109" s="40"/>
      <c r="J109" s="27">
        <f>G109*0.94-H109-Таблица1[[#This Row],[Столбец92]]</f>
        <v>269</v>
      </c>
      <c r="K109" s="29">
        <f>Таблица1[[#This Row],[Столбец10]]/0.94</f>
        <v>286.17021276595744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68</v>
      </c>
      <c r="F110" s="36" t="s">
        <v>32</v>
      </c>
      <c r="G110" s="40">
        <v>400</v>
      </c>
      <c r="H110" s="41">
        <v>108</v>
      </c>
      <c r="I110" s="40"/>
      <c r="J110" s="27">
        <f>G110*0.94-H110-Таблица1[[#This Row],[Столбец92]]</f>
        <v>268</v>
      </c>
      <c r="K110" s="29">
        <f>Таблица1[[#This Row],[Столбец10]]/0.94</f>
        <v>285.10638297872345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69</v>
      </c>
      <c r="F111" s="36" t="s">
        <v>32</v>
      </c>
      <c r="G111" s="40">
        <v>160</v>
      </c>
      <c r="H111" s="41">
        <v>55</v>
      </c>
      <c r="I111" s="40">
        <v>1</v>
      </c>
      <c r="J111" s="27">
        <f>G111*0.94-H111-Таблица1[[#This Row],[Столбец92]]</f>
        <v>94.399999999999977</v>
      </c>
      <c r="K111" s="29">
        <f>Таблица1[[#This Row],[Столбец10]]/0.94</f>
        <v>100.4255319148936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70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71</v>
      </c>
      <c r="F113" s="25" t="s">
        <v>32</v>
      </c>
      <c r="G113" s="46">
        <v>100</v>
      </c>
      <c r="H113" s="47">
        <v>28</v>
      </c>
      <c r="I113" s="48"/>
      <c r="J113" s="39">
        <f>G113*0.94-H113-Таблица1[[#This Row],[Столбец92]]</f>
        <v>66</v>
      </c>
      <c r="K113" s="29">
        <f>Таблица1[[#This Row],[Столбец10]]/0.94</f>
        <v>70.212765957446805</v>
      </c>
    </row>
    <row r="114" spans="1:11" ht="17.45" customHeight="1" x14ac:dyDescent="0.25">
      <c r="A114" s="25">
        <v>85</v>
      </c>
      <c r="B114" s="35" t="s">
        <v>35</v>
      </c>
      <c r="C114" s="35" t="s">
        <v>35</v>
      </c>
      <c r="D114" s="45" t="s">
        <v>64</v>
      </c>
      <c r="E114" s="39" t="s">
        <v>72</v>
      </c>
      <c r="F114" s="25" t="s">
        <v>32</v>
      </c>
      <c r="G114" s="40">
        <v>630</v>
      </c>
      <c r="H114" s="41">
        <v>285</v>
      </c>
      <c r="I114" s="40">
        <v>16</v>
      </c>
      <c r="J114" s="40">
        <f>G114*0.94-H114-Таблица1[[#This Row],[Столбец92]]</f>
        <v>291.19999999999993</v>
      </c>
      <c r="K114" s="29">
        <f>Таблица1[[#This Row],[Столбец10]]/0.94</f>
        <v>309.78723404255311</v>
      </c>
    </row>
    <row r="115" spans="1:11" ht="21.95" customHeight="1" x14ac:dyDescent="0.25">
      <c r="A115" s="25">
        <v>86</v>
      </c>
      <c r="B115" s="35" t="s">
        <v>35</v>
      </c>
      <c r="C115" s="35" t="s">
        <v>35</v>
      </c>
      <c r="D115" s="45" t="s">
        <v>73</v>
      </c>
      <c r="E115" s="39" t="s">
        <v>74</v>
      </c>
      <c r="F115" s="25" t="s">
        <v>32</v>
      </c>
      <c r="G115" s="46">
        <v>250</v>
      </c>
      <c r="H115" s="46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75</v>
      </c>
      <c r="F116" s="25" t="s">
        <v>32</v>
      </c>
      <c r="G116" s="49">
        <v>250</v>
      </c>
      <c r="H116" s="49">
        <v>25.6</v>
      </c>
      <c r="I116" s="48"/>
      <c r="J116" s="39">
        <f>G116*0.94-H116-Таблица1[[#This Row],[Столбец92]]</f>
        <v>209.4</v>
      </c>
      <c r="K116" s="29">
        <f>Таблица1[[#This Row],[Столбец10]]/0.94</f>
        <v>222.76595744680853</v>
      </c>
    </row>
    <row r="117" spans="1:11" ht="21.95" customHeight="1" x14ac:dyDescent="0.25">
      <c r="A117" s="25">
        <v>88</v>
      </c>
      <c r="B117" s="11" t="s">
        <v>35</v>
      </c>
      <c r="C117" s="11" t="s">
        <v>35</v>
      </c>
      <c r="D117" s="45" t="s">
        <v>73</v>
      </c>
      <c r="E117" s="39" t="s">
        <v>76</v>
      </c>
      <c r="F117" s="25" t="s">
        <v>32</v>
      </c>
      <c r="G117" s="49">
        <v>400</v>
      </c>
      <c r="H117" s="49">
        <v>46.95</v>
      </c>
      <c r="I117" s="48"/>
      <c r="J117" s="39">
        <f>G117*0.94-H117-Таблица1[[#This Row],[Столбец92]]</f>
        <v>329.05</v>
      </c>
      <c r="K117" s="29">
        <f>Таблица1[[#This Row],[Столбец10]]/0.94</f>
        <v>350.05319148936172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77</v>
      </c>
      <c r="F118" s="25" t="s">
        <v>32</v>
      </c>
      <c r="G118" s="46">
        <v>250</v>
      </c>
      <c r="H118" s="46"/>
      <c r="I118" s="48"/>
      <c r="J118" s="39">
        <f>G118*0.94-H118-Таблица1[[#This Row],[Столбец92]]</f>
        <v>235</v>
      </c>
      <c r="K118" s="29">
        <f>Таблица1[[#This Row],[Столбец10]]/0.94</f>
        <v>250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78</v>
      </c>
      <c r="F119" s="25" t="s">
        <v>32</v>
      </c>
      <c r="G119" s="46">
        <v>400</v>
      </c>
      <c r="H119" s="46">
        <f>355</f>
        <v>355</v>
      </c>
      <c r="I119" s="48">
        <v>5</v>
      </c>
      <c r="J119" s="39">
        <f>G119*0.94-H119-Таблица1[[#This Row],[Столбец92]]</f>
        <v>16</v>
      </c>
      <c r="K119" s="29">
        <v>12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79</v>
      </c>
      <c r="F120" s="25" t="s">
        <v>32</v>
      </c>
      <c r="G120" s="46">
        <v>250</v>
      </c>
      <c r="H120" s="46">
        <v>210</v>
      </c>
      <c r="I120" s="48"/>
      <c r="J120" s="39">
        <f>G120*0.94-H120-Таблица1[[#This Row],[Столбец92]]</f>
        <v>25</v>
      </c>
      <c r="K120" s="29">
        <f>Таблица1[[#This Row],[Столбец10]]/0.94</f>
        <v>26.595744680851066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80</v>
      </c>
      <c r="F121" s="25" t="s">
        <v>32</v>
      </c>
      <c r="G121" s="46">
        <v>630</v>
      </c>
      <c r="H121" s="46">
        <v>904</v>
      </c>
      <c r="I121" s="48"/>
      <c r="J121" s="39">
        <f>G121*0.94-H121-Таблица1[[#This Row],[Столбец92]]</f>
        <v>-311.80000000000007</v>
      </c>
      <c r="K121" s="29">
        <f>Таблица1[[#This Row],[Столбец10]]/0.94</f>
        <v>-331.70212765957456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81</v>
      </c>
      <c r="F122" s="25" t="s">
        <v>32</v>
      </c>
      <c r="G122" s="46">
        <v>400</v>
      </c>
      <c r="H122" s="46">
        <v>1042.75</v>
      </c>
      <c r="I122" s="48"/>
      <c r="J122" s="39">
        <f>G122*0.94-H122-Таблица1[[#This Row],[Столбец92]]</f>
        <v>-666.75</v>
      </c>
      <c r="K122" s="29">
        <f>Таблица1[[#This Row],[Столбец10]]/0.94</f>
        <v>-709.30851063829789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82</v>
      </c>
      <c r="F123" s="25" t="s">
        <v>32</v>
      </c>
      <c r="G123" s="46">
        <v>1000</v>
      </c>
      <c r="H123" s="46">
        <v>1220.3</v>
      </c>
      <c r="I123" s="48"/>
      <c r="J123" s="39">
        <f>G123*0.94-H123-Таблица1[[#This Row],[Столбец92]]</f>
        <v>-280.29999999999995</v>
      </c>
      <c r="K123" s="29">
        <f>Таблица1[[#This Row],[Столбец10]]/0.94</f>
        <v>-298.19148936170211</v>
      </c>
    </row>
    <row r="124" spans="1:11" ht="21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83</v>
      </c>
      <c r="F124" s="25" t="s">
        <v>32</v>
      </c>
      <c r="G124" s="46">
        <v>250</v>
      </c>
      <c r="H124" s="46">
        <v>249</v>
      </c>
      <c r="I124" s="48"/>
      <c r="J124" s="39">
        <f>G124*0.94-H124-Таблица1[[#This Row],[Столбец92]]</f>
        <v>-14</v>
      </c>
      <c r="K124" s="29">
        <f>Таблица1[[#This Row],[Столбец10]]/0.94</f>
        <v>-14.893617021276597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84</v>
      </c>
      <c r="F125" s="25" t="s">
        <v>32</v>
      </c>
      <c r="G125" s="46">
        <v>400</v>
      </c>
      <c r="H125" s="46">
        <v>191.9</v>
      </c>
      <c r="I125" s="48"/>
      <c r="J125" s="39">
        <f>G125*0.94-H125-Таблица1[[#This Row],[Столбец92]]</f>
        <v>184.1</v>
      </c>
      <c r="K125" s="29">
        <f>Таблица1[[#This Row],[Столбец10]]/0.94</f>
        <v>195.85106382978725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73</v>
      </c>
      <c r="E126" s="39" t="s">
        <v>85</v>
      </c>
      <c r="F126" s="25" t="s">
        <v>32</v>
      </c>
      <c r="G126" s="46">
        <v>400</v>
      </c>
      <c r="H126" s="46">
        <v>195</v>
      </c>
      <c r="I126" s="48">
        <v>23.8</v>
      </c>
      <c r="J126" s="39">
        <f>G126*0.94-H126-Таблица1[[#This Row],[Столбец92]]</f>
        <v>157.19999999999999</v>
      </c>
      <c r="K126" s="50">
        <v>158.19999999999999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87</v>
      </c>
      <c r="F127" s="25" t="s">
        <v>32</v>
      </c>
      <c r="G127" s="46">
        <v>160</v>
      </c>
      <c r="H127" s="46">
        <v>189</v>
      </c>
      <c r="I127" s="48"/>
      <c r="J127" s="39">
        <f>G127*0.94-H127-Таблица1[[#This Row],[Столбец92]]</f>
        <v>-38.600000000000023</v>
      </c>
      <c r="K127" s="29">
        <f>Таблица1[[#This Row],[Столбец10]]/0.94</f>
        <v>-41.06382978723407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88</v>
      </c>
      <c r="F128" s="25" t="s">
        <v>32</v>
      </c>
      <c r="G128" s="46">
        <v>400</v>
      </c>
      <c r="H128" s="46">
        <v>382.5</v>
      </c>
      <c r="I128" s="48"/>
      <c r="J128" s="39">
        <f>G128*0.94-H128-Таблица1[[#This Row],[Столбец92]]</f>
        <v>-6.5</v>
      </c>
      <c r="K128" s="29">
        <f>Таблица1[[#This Row],[Столбец10]]/0.94</f>
        <v>-6.9148936170212769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89</v>
      </c>
      <c r="F129" s="25" t="s">
        <v>32</v>
      </c>
      <c r="G129" s="46">
        <v>400</v>
      </c>
      <c r="H129" s="46">
        <v>78.8</v>
      </c>
      <c r="I129" s="48"/>
      <c r="J129" s="39">
        <f>G129*0.94-H129-Таблица1[[#This Row],[Столбец92]]</f>
        <v>297.2</v>
      </c>
      <c r="K129" s="29">
        <f>Таблица1[[#This Row],[Столбец10]]/0.94</f>
        <v>316.17021276595744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90</v>
      </c>
      <c r="F130" s="25" t="s">
        <v>32</v>
      </c>
      <c r="G130" s="46">
        <v>100</v>
      </c>
      <c r="H130" s="46">
        <v>66</v>
      </c>
      <c r="I130" s="48"/>
      <c r="J130" s="39">
        <f>G130*0.94-H130-Таблица1[[#This Row],[Столбец92]]</f>
        <v>28</v>
      </c>
      <c r="K130" s="29">
        <f>Таблица1[[#This Row],[Столбец10]]/0.94</f>
        <v>29.787234042553195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91</v>
      </c>
      <c r="F131" s="25" t="s">
        <v>32</v>
      </c>
      <c r="G131" s="46">
        <v>630</v>
      </c>
      <c r="H131" s="46">
        <v>646</v>
      </c>
      <c r="I131" s="48">
        <v>12</v>
      </c>
      <c r="J131" s="39">
        <f>G131*0.94-H131-Таблица1[[#This Row],[Столбец92]]</f>
        <v>-65.800000000000068</v>
      </c>
      <c r="K131" s="29">
        <f>Таблица1[[#This Row],[Столбец10]]/0.94</f>
        <v>-70.000000000000071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92</v>
      </c>
      <c r="F132" s="25" t="s">
        <v>32</v>
      </c>
      <c r="G132" s="46">
        <v>400</v>
      </c>
      <c r="H132" s="46">
        <v>495</v>
      </c>
      <c r="I132" s="48"/>
      <c r="J132" s="39">
        <f>G132*0.94-H132-Таблица1[[#This Row],[Столбец92]]</f>
        <v>-119</v>
      </c>
      <c r="K132" s="29">
        <f>Таблица1[[#This Row],[Столбец10]]/0.94</f>
        <v>-126.59574468085107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93</v>
      </c>
      <c r="F133" s="25" t="s">
        <v>32</v>
      </c>
      <c r="G133" s="46">
        <v>160</v>
      </c>
      <c r="H133" s="46">
        <v>110</v>
      </c>
      <c r="I133" s="48"/>
      <c r="J133" s="39">
        <f>G133*0.94-H133-Таблица1[[#This Row],[Столбец92]]</f>
        <v>40.399999999999977</v>
      </c>
      <c r="K133" s="29">
        <f>Таблица1[[#This Row],[Столбец10]]/0.94</f>
        <v>42.978723404255298</v>
      </c>
    </row>
    <row r="134" spans="1:11" ht="18.95" customHeight="1" x14ac:dyDescent="0.25">
      <c r="A134" s="25">
        <v>105</v>
      </c>
      <c r="B134" s="35" t="s">
        <v>35</v>
      </c>
      <c r="C134" s="35" t="s">
        <v>35</v>
      </c>
      <c r="D134" s="45" t="s">
        <v>86</v>
      </c>
      <c r="E134" s="39" t="s">
        <v>94</v>
      </c>
      <c r="F134" s="25" t="s">
        <v>32</v>
      </c>
      <c r="G134" s="46">
        <v>100</v>
      </c>
      <c r="H134" s="46">
        <v>105</v>
      </c>
      <c r="I134" s="48"/>
      <c r="J134" s="39">
        <f>G134*0.94-H134-Таблица1[[#This Row],[Столбец92]]</f>
        <v>-11</v>
      </c>
      <c r="K134" s="29">
        <f>Таблица1[[#This Row],[Столбец10]]/0.94</f>
        <v>-11.702127659574469</v>
      </c>
    </row>
    <row r="137" spans="1:11" ht="14.25" customHeight="1" x14ac:dyDescent="0.25"/>
    <row r="138" spans="1:11" s="51" customFormat="1" ht="18.75" hidden="1" x14ac:dyDescent="0.3">
      <c r="B138" s="51" t="s">
        <v>95</v>
      </c>
      <c r="G138" s="51" t="s">
        <v>96</v>
      </c>
    </row>
    <row r="162" spans="3:8" ht="18.75" x14ac:dyDescent="0.3">
      <c r="C162" s="51"/>
      <c r="D162" s="51"/>
      <c r="E162" s="51"/>
      <c r="F162" s="51"/>
      <c r="G162" s="52"/>
      <c r="H162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2021-04-01T13:20:45Z</dcterms:modified>
</cp:coreProperties>
</file>