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280" windowHeight="8490" activeTab="1"/>
  </bookViews>
  <sheets>
    <sheet name="ВЭС" sheetId="1" r:id="rId1"/>
    <sheet name="НСК" sheetId="2" r:id="rId2"/>
    <sheet name="общая" sheetId="3" r:id="rId3"/>
  </sheets>
  <definedNames>
    <definedName name="_xlnm.Print_Area" localSheetId="0">'ВЭС'!$A$1:$H$29</definedName>
    <definedName name="_xlnm.Print_Area" localSheetId="1">'НСК'!$A$1:$H$28</definedName>
  </definedNames>
  <calcPr fullCalcOnLoad="1" refMode="R1C1"/>
</workbook>
</file>

<file path=xl/sharedStrings.xml><?xml version="1.0" encoding="utf-8"?>
<sst xmlns="http://schemas.openxmlformats.org/spreadsheetml/2006/main" count="107" uniqueCount="57">
  <si>
    <t>№ п/п</t>
  </si>
  <si>
    <t>Период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</si>
  <si>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</si>
  <si>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</si>
  <si>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</si>
  <si>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</si>
  <si>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</si>
  <si>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</si>
  <si>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</si>
  <si>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</si>
  <si>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</si>
  <si>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</si>
  <si>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январь</t>
  </si>
  <si>
    <t>февраль</t>
  </si>
  <si>
    <t>апрель</t>
  </si>
  <si>
    <t>Энергосбытовая организация</t>
  </si>
  <si>
    <t>Шутова Л.А.</t>
  </si>
  <si>
    <t xml:space="preserve">Договор с ПАО "ТНС энерго НН" 0882000 от 14.01.2014г.  </t>
  </si>
  <si>
    <t>АО "Волгаэнергосбыт"</t>
  </si>
  <si>
    <t xml:space="preserve">Договор с ПАО "ТНС энерго НН" ДРЭ/179/03/12 от 04.10.2012г.  </t>
  </si>
  <si>
    <t>ПАО "ТНС энерго НН"</t>
  </si>
  <si>
    <t xml:space="preserve">Счет-фактура №, дата </t>
  </si>
  <si>
    <t>Главный бухгалтер</t>
  </si>
  <si>
    <t>Заместитель генерального директора по развитию</t>
  </si>
  <si>
    <t>Тихонова О.О.</t>
  </si>
  <si>
    <t xml:space="preserve">Договор с АО "Волгаэнергосбыт" № ДРЭ/179/03/12 от 04.10.2012г.  </t>
  </si>
  <si>
    <t xml:space="preserve">Договор с ПАО "ТНС энерго НН" № 0882000 от 14.01.2014г.  </t>
  </si>
  <si>
    <t>Стоимость, руб., без НДС</t>
  </si>
  <si>
    <t>Объем, кВт.ч.</t>
  </si>
  <si>
    <t>Стоимость, руб. с НДС</t>
  </si>
  <si>
    <t>Исп. Деваева Е.В.</t>
  </si>
  <si>
    <t>Реестр счетов-фактур электрической энергии, поставленной                                                                 для компенсации  потерь электрической энергии в электросетях                                ООО "Электросети" за 2018 год</t>
  </si>
  <si>
    <t>6020/42/01 от 28.02.2018</t>
  </si>
  <si>
    <t>6020/124/01 от 31.03.2018</t>
  </si>
  <si>
    <t>6020/167/01 от 30.04.2018</t>
  </si>
  <si>
    <t>6020/218/01 от 31.05.2018</t>
  </si>
  <si>
    <t>6020/266/01 от 30.06.2018</t>
  </si>
  <si>
    <t>6020/305/01 от 31.07.2018</t>
  </si>
  <si>
    <t>6020/343/01 от 31.08.2018</t>
  </si>
  <si>
    <t>6020/388/01 от 30.09.2018</t>
  </si>
  <si>
    <t>6020/421/01 от 31.10.2018</t>
  </si>
  <si>
    <t>6020/452/01 от 30.11.2018</t>
  </si>
  <si>
    <t>6020/491/01 от 31.12.2018</t>
  </si>
  <si>
    <t>2110\1\3-1801 от 31.01.2018</t>
  </si>
  <si>
    <t>2110\1\3-1802 от 28.02.2018</t>
  </si>
  <si>
    <t>2110\1\3-1901 от 31.01.2019</t>
  </si>
  <si>
    <t>2110\1\3-1803 от 31.03.2018</t>
  </si>
  <si>
    <t>2110\1\3-1804 от 30.04.2018</t>
  </si>
  <si>
    <t>2110\1\3-1805 от 31.05.2018</t>
  </si>
  <si>
    <t>2110\1\3-1806 от 30.06.2018</t>
  </si>
  <si>
    <t>2110\1\3-1807 от 31.07.2018</t>
  </si>
  <si>
    <t>2110\1\3-1808 от 31.08.2018</t>
  </si>
  <si>
    <t>2110\1\3-1809 от 30.09.2018</t>
  </si>
  <si>
    <t>2110\1\3-1810 от 31.10.2018</t>
  </si>
  <si>
    <t>2110\1\3-1811 от 30.11.2018</t>
  </si>
  <si>
    <t>2110\1\3-1812 от 31.12.2018</t>
  </si>
  <si>
    <t xml:space="preserve">6020/4/18 от 28.02.2018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</si>
</sst>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  <numFmt numFmtId="175" formatCode="0.00000"/>
    <numFmt numFmtId="176" formatCode="0.000000"/>
    <numFmt numFmtId="177" formatCode="0.0000000"/>
    <numFmt numFmtId="178" formatCode="0.0"/>
    <numFmt numFmtId="179" formatCode="#,##0.00000"/>
    <numFmt numFmtId="180" formatCode="#,##0.000000"/>
    <numFmt numFmtId="181" formatCode="0.000"/>
    <numFmt numFmtId="182" formatCode="0.0000"/>
    <numFmt numFmtId="183" formatCode="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4" fontId="41" fillId="0" borderId="0" xfId="0" applyNumberFormat="1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49" fontId="43" fillId="0" borderId="0" xfId="0" applyNumberFormat="1" applyFont="1" applyAlignment="1">
      <alignment/>
    </xf>
    <xf numFmtId="4" fontId="44" fillId="33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76" fontId="0" fillId="0" borderId="0" xfId="0" applyNumberFormat="1" applyAlignment="1">
      <alignment/>
    </xf>
    <xf numFmtId="4" fontId="40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zoomScale="120" zoomScaleNormal="120" zoomScaleSheetLayoutView="90" zoomScalePageLayoutView="0" workbookViewId="0" topLeftCell="B14">
      <selection activeCell="L29" sqref="L29"/>
    </sheetView>
  </sheetViews>
  <sheetFormatPr defaultColWidth="9.140625" defaultRowHeight="15"/>
  <cols>
    <col min="1" max="1" width="2.8515625" style="0" hidden="1" customWidth="1"/>
    <col min="2" max="2" width="5.7109375" style="0" customWidth="1"/>
    <col min="3" max="3" width="11.00390625" style="0" bestFit="1" customWidth="1"/>
    <col min="4" max="4" width="11.28125" style="0" customWidth="1"/>
    <col min="5" max="5" width="22.421875" style="0" customWidth="1"/>
    <col min="6" max="6" width="13.7109375" style="0" customWidth="1"/>
    <col min="7" max="7" width="14.28125" style="0" customWidth="1"/>
    <col min="8" max="8" width="14.00390625" style="0" customWidth="1"/>
  </cols>
  <sheetData>
    <row r="1" ht="0.75" customHeight="1"/>
    <row r="2" spans="1:8" ht="58.5" customHeight="1">
      <c r="A2" s="19" t="s">
        <v>31</v>
      </c>
      <c r="B2" s="19"/>
      <c r="C2" s="19"/>
      <c r="D2" s="19"/>
      <c r="E2" s="19"/>
      <c r="F2" s="19"/>
      <c r="G2" s="19"/>
      <c r="H2" s="19"/>
    </row>
    <row r="3" spans="1:8" ht="24.75" customHeight="1">
      <c r="A3" s="5"/>
      <c r="B3" s="23" t="s">
        <v>25</v>
      </c>
      <c r="C3" s="23"/>
      <c r="D3" s="23"/>
      <c r="E3" s="23"/>
      <c r="F3" s="23"/>
      <c r="G3" s="23"/>
      <c r="H3" s="23"/>
    </row>
    <row r="4" spans="1:8" ht="24.75" customHeight="1" hidden="1">
      <c r="A4" s="5"/>
      <c r="B4" s="23" t="s">
        <v>17</v>
      </c>
      <c r="C4" s="23"/>
      <c r="D4" s="23"/>
      <c r="E4" s="23"/>
      <c r="F4" s="23"/>
      <c r="G4" s="23"/>
      <c r="H4" s="23"/>
    </row>
    <row r="5" spans="2:8" ht="75" customHeight="1">
      <c r="B5" s="12" t="s">
        <v>0</v>
      </c>
      <c r="C5" s="11" t="s">
        <v>1</v>
      </c>
      <c r="D5" s="12" t="s">
        <v>21</v>
      </c>
      <c r="E5" s="12" t="s">
        <v>15</v>
      </c>
      <c r="F5" s="12" t="s">
        <v>28</v>
      </c>
      <c r="G5" s="12" t="s">
        <v>27</v>
      </c>
      <c r="H5" s="12" t="s">
        <v>29</v>
      </c>
    </row>
    <row r="6" spans="2:8" ht="48.75" customHeight="1">
      <c r="B6" s="1">
        <v>1</v>
      </c>
      <c r="C6" s="1" t="s">
        <v>12</v>
      </c>
      <c r="D6" s="4" t="s">
        <v>43</v>
      </c>
      <c r="E6" s="1" t="s">
        <v>18</v>
      </c>
      <c r="F6" s="10">
        <v>391284.84</v>
      </c>
      <c r="G6" s="9">
        <f>F6*2.43025</f>
        <v>950919.98241</v>
      </c>
      <c r="H6" s="10">
        <f>G6*1.18</f>
        <v>1122085.5792438</v>
      </c>
    </row>
    <row r="7" spans="2:8" ht="45">
      <c r="B7" s="1">
        <v>2</v>
      </c>
      <c r="C7" s="1" t="s">
        <v>13</v>
      </c>
      <c r="D7" s="2" t="s">
        <v>44</v>
      </c>
      <c r="E7" s="1" t="s">
        <v>18</v>
      </c>
      <c r="F7" s="10">
        <v>244984.14</v>
      </c>
      <c r="G7" s="9">
        <f>F7*2.48499</f>
        <v>608783.1380586</v>
      </c>
      <c r="H7" s="10">
        <f>G7*1.18+0.01</f>
        <v>718364.112909148</v>
      </c>
    </row>
    <row r="8" spans="2:8" ht="45">
      <c r="B8" s="1">
        <v>3</v>
      </c>
      <c r="C8" s="1" t="s">
        <v>2</v>
      </c>
      <c r="D8" s="4" t="s">
        <v>46</v>
      </c>
      <c r="E8" s="1" t="s">
        <v>18</v>
      </c>
      <c r="F8" s="10">
        <v>538279.27</v>
      </c>
      <c r="G8" s="9">
        <v>1224625.97</v>
      </c>
      <c r="H8" s="10">
        <f>G8*1.18</f>
        <v>1445058.6446</v>
      </c>
    </row>
    <row r="9" spans="2:8" ht="45">
      <c r="B9" s="1">
        <v>4</v>
      </c>
      <c r="C9" s="1" t="s">
        <v>14</v>
      </c>
      <c r="D9" s="2" t="s">
        <v>47</v>
      </c>
      <c r="E9" s="1" t="s">
        <v>18</v>
      </c>
      <c r="F9" s="10">
        <v>383778.06</v>
      </c>
      <c r="G9" s="9">
        <v>968086.09</v>
      </c>
      <c r="H9" s="10">
        <f aca="true" t="shared" si="0" ref="H9:H15">G9*1.18</f>
        <v>1142341.5861999998</v>
      </c>
    </row>
    <row r="10" spans="2:8" ht="45">
      <c r="B10" s="1">
        <v>5</v>
      </c>
      <c r="C10" s="1" t="s">
        <v>3</v>
      </c>
      <c r="D10" s="2" t="s">
        <v>48</v>
      </c>
      <c r="E10" s="1" t="s">
        <v>18</v>
      </c>
      <c r="F10" s="10">
        <v>247639.33</v>
      </c>
      <c r="G10" s="9">
        <f>F10*2.56441</f>
        <v>635048.7742453</v>
      </c>
      <c r="H10" s="10">
        <f t="shared" si="0"/>
        <v>749357.553609454</v>
      </c>
    </row>
    <row r="11" spans="2:8" ht="45">
      <c r="B11" s="1">
        <v>6</v>
      </c>
      <c r="C11" s="1" t="s">
        <v>4</v>
      </c>
      <c r="D11" s="2" t="s">
        <v>49</v>
      </c>
      <c r="E11" s="1" t="s">
        <v>18</v>
      </c>
      <c r="F11" s="9">
        <v>255933.64</v>
      </c>
      <c r="G11" s="9">
        <f>F11*2.46708</f>
        <v>631408.7645712001</v>
      </c>
      <c r="H11" s="10">
        <f t="shared" si="0"/>
        <v>745062.3421940161</v>
      </c>
    </row>
    <row r="12" spans="2:8" ht="45">
      <c r="B12" s="1">
        <v>7</v>
      </c>
      <c r="C12" s="1" t="s">
        <v>5</v>
      </c>
      <c r="D12" s="2" t="s">
        <v>50</v>
      </c>
      <c r="E12" s="1" t="s">
        <v>18</v>
      </c>
      <c r="F12" s="10">
        <v>282196.38</v>
      </c>
      <c r="G12" s="9">
        <f>F12*2.44208</f>
        <v>689146.1356704</v>
      </c>
      <c r="H12" s="10">
        <f>G12*1.18+0.01</f>
        <v>813192.450091072</v>
      </c>
    </row>
    <row r="13" spans="2:8" ht="45">
      <c r="B13" s="1">
        <v>8</v>
      </c>
      <c r="C13" s="1" t="s">
        <v>6</v>
      </c>
      <c r="D13" s="2" t="s">
        <v>51</v>
      </c>
      <c r="E13" s="1" t="s">
        <v>18</v>
      </c>
      <c r="F13" s="10">
        <v>172429.36</v>
      </c>
      <c r="G13" s="9">
        <f>F13*2.54073</f>
        <v>438096.4478327999</v>
      </c>
      <c r="H13" s="10">
        <f t="shared" si="0"/>
        <v>516953.80844270386</v>
      </c>
    </row>
    <row r="14" spans="2:8" ht="45">
      <c r="B14" s="1">
        <v>9</v>
      </c>
      <c r="C14" s="1" t="s">
        <v>7</v>
      </c>
      <c r="D14" s="2" t="s">
        <v>52</v>
      </c>
      <c r="E14" s="1" t="s">
        <v>18</v>
      </c>
      <c r="F14" s="10">
        <v>248181.82</v>
      </c>
      <c r="G14" s="9">
        <f>F14*2.77615</f>
        <v>688989.959593</v>
      </c>
      <c r="H14" s="10">
        <f t="shared" si="0"/>
        <v>813008.1523197399</v>
      </c>
    </row>
    <row r="15" spans="2:8" ht="50.25" customHeight="1">
      <c r="B15" s="1">
        <v>10</v>
      </c>
      <c r="C15" s="1" t="s">
        <v>8</v>
      </c>
      <c r="D15" s="2" t="s">
        <v>53</v>
      </c>
      <c r="E15" s="1" t="s">
        <v>18</v>
      </c>
      <c r="F15" s="10">
        <v>430838.11</v>
      </c>
      <c r="G15" s="9">
        <f>F15*2.58859</f>
        <v>1115263.2231649</v>
      </c>
      <c r="H15" s="10">
        <f t="shared" si="0"/>
        <v>1316010.603334582</v>
      </c>
    </row>
    <row r="16" spans="2:8" ht="42.75" customHeight="1">
      <c r="B16" s="1">
        <v>11</v>
      </c>
      <c r="C16" s="1" t="s">
        <v>9</v>
      </c>
      <c r="D16" s="2" t="s">
        <v>54</v>
      </c>
      <c r="E16" s="1" t="s">
        <v>18</v>
      </c>
      <c r="F16" s="10">
        <v>465352.36</v>
      </c>
      <c r="G16" s="9">
        <v>1236840.79</v>
      </c>
      <c r="H16" s="10">
        <f>G16*1.18</f>
        <v>1459472.1321999999</v>
      </c>
    </row>
    <row r="17" spans="2:8" ht="48" customHeight="1">
      <c r="B17" s="1">
        <v>12</v>
      </c>
      <c r="C17" s="1" t="s">
        <v>10</v>
      </c>
      <c r="D17" s="2" t="s">
        <v>55</v>
      </c>
      <c r="E17" s="1" t="s">
        <v>18</v>
      </c>
      <c r="F17" s="10">
        <v>560441</v>
      </c>
      <c r="G17" s="9">
        <f>F17*2.47315</f>
        <v>1386054.65915</v>
      </c>
      <c r="H17" s="10">
        <f>G17*1.18</f>
        <v>1635544.4977969998</v>
      </c>
    </row>
    <row r="18" spans="2:8" ht="48" customHeight="1">
      <c r="B18" s="1">
        <v>13</v>
      </c>
      <c r="C18" s="1" t="s">
        <v>12</v>
      </c>
      <c r="D18" s="2" t="s">
        <v>45</v>
      </c>
      <c r="E18" s="1" t="s">
        <v>18</v>
      </c>
      <c r="F18" s="10">
        <v>422909.07</v>
      </c>
      <c r="G18" s="9">
        <f>F18*2.67259</f>
        <v>1130262.5513913</v>
      </c>
      <c r="H18" s="10">
        <f>G18*1.2</f>
        <v>1356315.06166956</v>
      </c>
    </row>
    <row r="19" spans="2:8" ht="30.75" customHeight="1">
      <c r="B19" s="20" t="s">
        <v>11</v>
      </c>
      <c r="C19" s="21"/>
      <c r="D19" s="21"/>
      <c r="E19" s="22"/>
      <c r="F19" s="10">
        <f>SUM(F6:F18)</f>
        <v>4644247.38</v>
      </c>
      <c r="G19" s="10">
        <f>SUM(G6:G18)</f>
        <v>11703526.486087501</v>
      </c>
      <c r="H19" s="10">
        <f>SUM(H6:H18)</f>
        <v>13832766.524611074</v>
      </c>
    </row>
    <row r="20" ht="7.5" customHeight="1"/>
    <row r="21" spans="2:8" s="6" customFormat="1" ht="23.25" customHeight="1">
      <c r="B21" s="8" t="s">
        <v>22</v>
      </c>
      <c r="C21"/>
      <c r="D21"/>
      <c r="E21"/>
      <c r="F21"/>
      <c r="G21"/>
      <c r="H21" s="7" t="s">
        <v>16</v>
      </c>
    </row>
    <row r="22" spans="2:8" ht="27.75" customHeight="1">
      <c r="B22" s="8" t="s">
        <v>23</v>
      </c>
      <c r="C22" s="6"/>
      <c r="D22" s="6"/>
      <c r="E22" s="6"/>
      <c r="F22" s="6"/>
      <c r="G22" s="6"/>
      <c r="H22" s="7" t="s">
        <v>24</v>
      </c>
    </row>
    <row r="23" spans="2:8" s="7" customFormat="1" ht="14.25" customHeight="1">
      <c r="B23"/>
      <c r="C23"/>
      <c r="D23"/>
      <c r="E23"/>
      <c r="F23"/>
      <c r="G23"/>
      <c r="H23"/>
    </row>
    <row r="24" spans="2:8" ht="6" customHeight="1" hidden="1">
      <c r="B24" s="16"/>
      <c r="C24" s="7"/>
      <c r="D24" s="7"/>
      <c r="E24" s="7"/>
      <c r="F24" s="7"/>
      <c r="G24" s="7"/>
      <c r="H24" s="7"/>
    </row>
    <row r="25" spans="2:8" ht="18" customHeight="1" hidden="1">
      <c r="B25" s="24"/>
      <c r="C25" s="24"/>
      <c r="D25" s="24"/>
      <c r="E25" s="24"/>
      <c r="F25" s="24"/>
      <c r="G25" s="24"/>
      <c r="H25" s="24"/>
    </row>
    <row r="26" spans="2:8" ht="14.25" customHeight="1" hidden="1">
      <c r="B26" s="6"/>
      <c r="C26" s="6"/>
      <c r="D26" s="6"/>
      <c r="E26" s="6"/>
      <c r="F26" s="6"/>
      <c r="G26" s="6"/>
      <c r="H26" s="6"/>
    </row>
    <row r="27" ht="14.25" customHeight="1" hidden="1"/>
    <row r="28" ht="15" hidden="1"/>
    <row r="29" spans="2:3" ht="15.75">
      <c r="B29" s="15" t="s">
        <v>30</v>
      </c>
      <c r="C29" s="3"/>
    </row>
  </sheetData>
  <sheetProtection/>
  <mergeCells count="5">
    <mergeCell ref="A2:H2"/>
    <mergeCell ref="B19:E19"/>
    <mergeCell ref="B3:H3"/>
    <mergeCell ref="B4:H4"/>
    <mergeCell ref="B25:H25"/>
  </mergeCells>
  <printOptions horizontalCentered="1"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tabSelected="1" zoomScale="130" zoomScaleNormal="130" zoomScaleSheetLayoutView="87" zoomScalePageLayoutView="0" workbookViewId="0" topLeftCell="B1">
      <selection activeCell="M15" sqref="M15"/>
    </sheetView>
  </sheetViews>
  <sheetFormatPr defaultColWidth="9.140625" defaultRowHeight="15"/>
  <cols>
    <col min="1" max="1" width="2.8515625" style="0" hidden="1" customWidth="1"/>
    <col min="2" max="2" width="5.7109375" style="0" customWidth="1"/>
    <col min="3" max="3" width="11.00390625" style="0" bestFit="1" customWidth="1"/>
    <col min="4" max="4" width="11.28125" style="0" customWidth="1"/>
    <col min="5" max="5" width="22.421875" style="0" customWidth="1"/>
    <col min="6" max="6" width="13.7109375" style="0" customWidth="1"/>
    <col min="7" max="7" width="15.140625" style="0" customWidth="1"/>
    <col min="8" max="8" width="14.00390625" style="0" customWidth="1"/>
    <col min="9" max="9" width="12.00390625" style="0" customWidth="1"/>
  </cols>
  <sheetData>
    <row r="1" ht="0.75" customHeight="1"/>
    <row r="2" spans="1:8" ht="56.25" customHeight="1">
      <c r="A2" s="19" t="s">
        <v>31</v>
      </c>
      <c r="B2" s="19"/>
      <c r="C2" s="19"/>
      <c r="D2" s="19"/>
      <c r="E2" s="19"/>
      <c r="F2" s="19"/>
      <c r="G2" s="19"/>
      <c r="H2" s="19"/>
    </row>
    <row r="3" spans="1:8" ht="24.75" customHeight="1" hidden="1">
      <c r="A3" s="5"/>
      <c r="B3" s="23" t="s">
        <v>19</v>
      </c>
      <c r="C3" s="23"/>
      <c r="D3" s="23"/>
      <c r="E3" s="23"/>
      <c r="F3" s="23"/>
      <c r="G3" s="23"/>
      <c r="H3" s="23"/>
    </row>
    <row r="4" spans="1:8" ht="22.5" customHeight="1">
      <c r="A4" s="5"/>
      <c r="B4" s="23" t="s">
        <v>26</v>
      </c>
      <c r="C4" s="23"/>
      <c r="D4" s="23"/>
      <c r="E4" s="23"/>
      <c r="F4" s="23"/>
      <c r="G4" s="23"/>
      <c r="H4" s="23"/>
    </row>
    <row r="5" spans="2:8" ht="75" customHeight="1">
      <c r="B5" s="12" t="s">
        <v>0</v>
      </c>
      <c r="C5" s="11" t="s">
        <v>1</v>
      </c>
      <c r="D5" s="12" t="s">
        <v>21</v>
      </c>
      <c r="E5" s="12" t="s">
        <v>15</v>
      </c>
      <c r="F5" s="12" t="s">
        <v>28</v>
      </c>
      <c r="G5" s="12" t="s">
        <v>27</v>
      </c>
      <c r="H5" s="12" t="s">
        <v>29</v>
      </c>
    </row>
    <row r="6" spans="2:9" ht="30" customHeight="1">
      <c r="B6" s="1">
        <v>1</v>
      </c>
      <c r="C6" s="1" t="s">
        <v>12</v>
      </c>
      <c r="D6" s="14" t="s">
        <v>56</v>
      </c>
      <c r="E6" s="1" t="s">
        <v>20</v>
      </c>
      <c r="F6" s="10">
        <v>217131</v>
      </c>
      <c r="G6" s="9">
        <v>578198.14</v>
      </c>
      <c r="H6" s="10">
        <f>G6*1.18</f>
        <v>682273.8052</v>
      </c>
      <c r="I6" s="17"/>
    </row>
    <row r="7" spans="2:9" ht="29.25" customHeight="1">
      <c r="B7" s="1">
        <v>2</v>
      </c>
      <c r="C7" s="1" t="s">
        <v>13</v>
      </c>
      <c r="D7" s="14" t="s">
        <v>32</v>
      </c>
      <c r="E7" s="1" t="s">
        <v>20</v>
      </c>
      <c r="F7" s="10">
        <v>263548</v>
      </c>
      <c r="G7" s="9">
        <v>751291.02</v>
      </c>
      <c r="H7" s="10">
        <f aca="true" t="shared" si="0" ref="H7:H15">G7*1.18</f>
        <v>886523.4036</v>
      </c>
      <c r="I7" s="17"/>
    </row>
    <row r="8" spans="2:9" ht="29.25" customHeight="1">
      <c r="B8" s="1">
        <v>3</v>
      </c>
      <c r="C8" s="1" t="s">
        <v>2</v>
      </c>
      <c r="D8" s="14" t="s">
        <v>33</v>
      </c>
      <c r="E8" s="1" t="s">
        <v>20</v>
      </c>
      <c r="F8" s="10">
        <v>127985</v>
      </c>
      <c r="G8" s="9">
        <v>335525.48</v>
      </c>
      <c r="H8" s="10">
        <f t="shared" si="0"/>
        <v>395920.06639999995</v>
      </c>
      <c r="I8" s="17"/>
    </row>
    <row r="9" spans="2:9" ht="29.25" customHeight="1">
      <c r="B9" s="1">
        <v>4</v>
      </c>
      <c r="C9" s="1" t="s">
        <v>14</v>
      </c>
      <c r="D9" s="14" t="s">
        <v>34</v>
      </c>
      <c r="E9" s="1" t="s">
        <v>20</v>
      </c>
      <c r="F9" s="10">
        <v>132316</v>
      </c>
      <c r="G9" s="9">
        <v>387316.72</v>
      </c>
      <c r="H9" s="10">
        <f t="shared" si="0"/>
        <v>457033.72959999996</v>
      </c>
      <c r="I9" s="17"/>
    </row>
    <row r="10" spans="2:9" ht="29.25" customHeight="1">
      <c r="B10" s="1">
        <v>5</v>
      </c>
      <c r="C10" s="1" t="s">
        <v>3</v>
      </c>
      <c r="D10" s="14" t="s">
        <v>35</v>
      </c>
      <c r="E10" s="1" t="s">
        <v>20</v>
      </c>
      <c r="F10" s="10">
        <v>163919</v>
      </c>
      <c r="G10" s="9">
        <v>475474.93</v>
      </c>
      <c r="H10" s="10">
        <f t="shared" si="0"/>
        <v>561060.4173999999</v>
      </c>
      <c r="I10" s="17"/>
    </row>
    <row r="11" spans="2:9" ht="29.25" customHeight="1">
      <c r="B11" s="1">
        <v>6</v>
      </c>
      <c r="C11" s="1" t="s">
        <v>4</v>
      </c>
      <c r="D11" s="14" t="s">
        <v>36</v>
      </c>
      <c r="E11" s="1" t="s">
        <v>20</v>
      </c>
      <c r="F11" s="9">
        <v>83667</v>
      </c>
      <c r="G11" s="9">
        <v>242375.77</v>
      </c>
      <c r="H11" s="10">
        <f t="shared" si="0"/>
        <v>286003.40859999997</v>
      </c>
      <c r="I11" s="17"/>
    </row>
    <row r="12" spans="2:9" ht="29.25" customHeight="1">
      <c r="B12" s="1">
        <v>7</v>
      </c>
      <c r="C12" s="1" t="s">
        <v>5</v>
      </c>
      <c r="D12" s="14" t="s">
        <v>37</v>
      </c>
      <c r="E12" s="1" t="s">
        <v>20</v>
      </c>
      <c r="F12" s="10">
        <v>79357</v>
      </c>
      <c r="G12" s="9">
        <v>250605.44</v>
      </c>
      <c r="H12" s="10">
        <f>G12*1.18</f>
        <v>295714.4192</v>
      </c>
      <c r="I12" s="17"/>
    </row>
    <row r="13" spans="2:9" ht="29.25" customHeight="1">
      <c r="B13" s="1">
        <v>8</v>
      </c>
      <c r="C13" s="1" t="s">
        <v>6</v>
      </c>
      <c r="D13" s="14" t="s">
        <v>38</v>
      </c>
      <c r="E13" s="1" t="s">
        <v>20</v>
      </c>
      <c r="F13" s="10">
        <v>153169</v>
      </c>
      <c r="G13" s="9">
        <v>496910.87</v>
      </c>
      <c r="H13" s="10">
        <f>G13*1.18</f>
        <v>586354.8265999999</v>
      </c>
      <c r="I13" s="17"/>
    </row>
    <row r="14" spans="2:9" ht="29.25" customHeight="1">
      <c r="B14" s="1">
        <v>9</v>
      </c>
      <c r="C14" s="1" t="s">
        <v>7</v>
      </c>
      <c r="D14" s="14" t="s">
        <v>39</v>
      </c>
      <c r="E14" s="1" t="s">
        <v>20</v>
      </c>
      <c r="F14" s="10">
        <v>91972</v>
      </c>
      <c r="G14" s="9">
        <v>312205.39</v>
      </c>
      <c r="H14" s="10">
        <f t="shared" si="0"/>
        <v>368402.3602</v>
      </c>
      <c r="I14" s="17"/>
    </row>
    <row r="15" spans="2:9" ht="29.25" customHeight="1">
      <c r="B15" s="1">
        <v>10</v>
      </c>
      <c r="C15" s="1" t="s">
        <v>8</v>
      </c>
      <c r="D15" s="14" t="s">
        <v>40</v>
      </c>
      <c r="E15" s="1" t="s">
        <v>20</v>
      </c>
      <c r="F15" s="10">
        <v>171963</v>
      </c>
      <c r="G15" s="9">
        <v>536730.96</v>
      </c>
      <c r="H15" s="10">
        <f t="shared" si="0"/>
        <v>633342.5327999999</v>
      </c>
      <c r="I15" s="17"/>
    </row>
    <row r="16" spans="2:8" ht="29.25" customHeight="1">
      <c r="B16" s="1">
        <v>11</v>
      </c>
      <c r="C16" s="1" t="s">
        <v>9</v>
      </c>
      <c r="D16" s="14" t="s">
        <v>41</v>
      </c>
      <c r="E16" s="1" t="s">
        <v>20</v>
      </c>
      <c r="F16" s="10">
        <v>98379</v>
      </c>
      <c r="G16" s="9">
        <v>307597.68</v>
      </c>
      <c r="H16" s="10">
        <f>G16*1.18</f>
        <v>362965.26239999995</v>
      </c>
    </row>
    <row r="17" spans="2:8" ht="29.25" customHeight="1">
      <c r="B17" s="1">
        <v>12</v>
      </c>
      <c r="C17" s="1" t="s">
        <v>10</v>
      </c>
      <c r="D17" s="14" t="s">
        <v>42</v>
      </c>
      <c r="E17" s="1" t="s">
        <v>20</v>
      </c>
      <c r="F17" s="10">
        <v>217334</v>
      </c>
      <c r="G17" s="9">
        <v>624526.64</v>
      </c>
      <c r="H17" s="10">
        <f>G17*1.18</f>
        <v>736941.4352</v>
      </c>
    </row>
    <row r="18" spans="2:8" ht="30.75" customHeight="1">
      <c r="B18" s="20" t="s">
        <v>11</v>
      </c>
      <c r="C18" s="21"/>
      <c r="D18" s="21"/>
      <c r="E18" s="22"/>
      <c r="F18" s="10">
        <f>SUM(F6:F17)</f>
        <v>1800740</v>
      </c>
      <c r="G18" s="18">
        <f>SUM(G6:G17)</f>
        <v>5298759.04</v>
      </c>
      <c r="H18" s="10">
        <f>SUM(H6:H17)</f>
        <v>6252535.6672</v>
      </c>
    </row>
    <row r="19" ht="7.5" customHeight="1"/>
    <row r="20" spans="2:8" ht="27.75" customHeight="1">
      <c r="B20" s="8" t="s">
        <v>22</v>
      </c>
      <c r="H20" s="7" t="s">
        <v>16</v>
      </c>
    </row>
    <row r="21" spans="2:8" s="6" customFormat="1" ht="31.5" customHeight="1">
      <c r="B21" s="8" t="s">
        <v>23</v>
      </c>
      <c r="H21" s="7" t="s">
        <v>24</v>
      </c>
    </row>
    <row r="22" ht="4.5" customHeight="1"/>
    <row r="23" s="7" customFormat="1" ht="2.25" customHeight="1" hidden="1">
      <c r="B23" s="13"/>
    </row>
    <row r="24" spans="2:8" ht="6" customHeight="1" hidden="1">
      <c r="B24" s="24"/>
      <c r="C24" s="24"/>
      <c r="D24" s="24"/>
      <c r="E24" s="24"/>
      <c r="F24" s="24"/>
      <c r="G24" s="24"/>
      <c r="H24" s="24"/>
    </row>
    <row r="25" spans="2:8" ht="18.75" hidden="1">
      <c r="B25" s="6"/>
      <c r="C25" s="6"/>
      <c r="D25" s="6"/>
      <c r="E25" s="6"/>
      <c r="F25" s="6"/>
      <c r="G25" s="6"/>
      <c r="H25" s="6"/>
    </row>
    <row r="26" ht="15" hidden="1"/>
    <row r="27" ht="15" hidden="1"/>
    <row r="28" spans="2:3" ht="25.5" customHeight="1">
      <c r="B28" s="15" t="s">
        <v>30</v>
      </c>
      <c r="C28" s="3"/>
    </row>
  </sheetData>
  <sheetProtection/>
  <mergeCells count="5">
    <mergeCell ref="A2:H2"/>
    <mergeCell ref="B3:H3"/>
    <mergeCell ref="B4:H4"/>
    <mergeCell ref="B18:E18"/>
    <mergeCell ref="B24:H24"/>
  </mergeCells>
  <printOptions/>
  <pageMargins left="0.7086614173228347" right="0.7086614173228347" top="0.35433070866141736" bottom="0.15748031496062992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SerzhantovaNA</dc:creator>
  <cp:keywords/>
  <dc:description/>
  <cp:lastModifiedBy>Деваева Е.В.</cp:lastModifiedBy>
  <cp:lastPrinted>2019-03-01T08:50:15Z</cp:lastPrinted>
  <dcterms:created xsi:type="dcterms:W3CDTF">2010-03-31T05:42:04Z</dcterms:created>
  <dcterms:modified xsi:type="dcterms:W3CDTF">2019-03-11T06:06:45Z</dcterms:modified>
  <cp:category/>
  <cp:version/>
  <cp:contentType/>
  <cp:contentStatus/>
</cp:coreProperties>
</file>