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7020" windowHeight="10660" tabRatio="945" firstSheet="1" activeTab="3"/>
  </bookViews>
  <sheets>
    <sheet name="ф.2.4 Предлож_ТСО" sheetId="1" state="hidden" r:id="rId1"/>
    <sheet name="ф.2.1 ИндИнф (Ин)" sheetId="2" r:id="rId2"/>
    <sheet name="ф.2.2 ИндИспол (Ис)" sheetId="3" r:id="rId3"/>
    <sheet name="ф.2.3 ИндРезул. (Рс)" sheetId="4" r:id="rId4"/>
  </sheets>
  <definedNames>
    <definedName name="_xlnm.Print_Area" localSheetId="1">'ф.2.1 ИндИнф (Ин)'!$B$1:$G$66</definedName>
    <definedName name="_xlnm.Print_Area" localSheetId="2">'ф.2.2 ИндИспол (Ис)'!$B$1:$G$50</definedName>
    <definedName name="_xlnm.Print_Area" localSheetId="3">'ф.2.3 ИндРезул. (Рс)'!$B$1:$G$64</definedName>
  </definedNames>
  <calcPr fullCalcOnLoad="1"/>
</workbook>
</file>

<file path=xl/sharedStrings.xml><?xml version="1.0" encoding="utf-8"?>
<sst xmlns="http://schemas.openxmlformats.org/spreadsheetml/2006/main" count="447" uniqueCount="201">
  <si>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</si>
  <si>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</si>
  <si>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Значение</t>
  </si>
  <si>
    <t>Ф/П*100
%</t>
  </si>
  <si>
    <t>Зависимость</t>
  </si>
  <si>
    <t>фактическое
(Ф)</t>
  </si>
  <si>
    <t>плановое
(П)</t>
  </si>
  <si>
    <t>Оценочный
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</si>
  <si>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</si>
  <si>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</si>
  <si>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</si>
  <si>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</si>
  <si>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</si>
  <si>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</si>
  <si>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</si>
  <si>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</si>
  <si>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</si>
  <si>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</si>
  <si>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</si>
  <si>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</si>
  <si>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</si>
  <si>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</si>
  <si>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</si>
  <si>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</si>
  <si>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(должность)</t>
  </si>
  <si>
    <t>(Ф.И.О.)</t>
  </si>
  <si>
    <t>(подпись)</t>
  </si>
  <si>
    <t xml:space="preserve"> ---</t>
  </si>
  <si>
    <t>прямая</t>
  </si>
  <si>
    <t>обратная</t>
  </si>
  <si>
    <t>План</t>
  </si>
  <si>
    <t>Факт</t>
  </si>
  <si>
    <t>2.1. Наличие единого телефонного номера для приема обращений потребителей услуг (наличие - 1, отсутствие - 0)
(для расчета п.2.1)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</si>
  <si>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
(для расчета п.2.3)</t>
  </si>
  <si>
    <t>Общее количество обращений в ТСО от потребителей услуг, шт.
(для расчета п.5.1)</t>
  </si>
  <si>
    <t>Количество обращений потребителей услуг за консультациями в ТСО по вопросам деятельности ТСО, шт.
(для расчета п.6.1)</t>
  </si>
  <si>
    <t>Общее количество обращений потребителей услуг, поступивших в ТСО, шт.
(для расчета п.6.1)</t>
  </si>
  <si>
    <t>Общее количество обращений потребителей услуг в ТСО, шт.
(для расчета п. 6.2)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</si>
  <si>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
(для расчета п. 6.2)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</si>
  <si>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</si>
  <si>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(наименование территориальной сетевой организации)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</si>
  <si>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
(для расчета п.2.2)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</si>
  <si>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
(для расчета п.5.1)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</si>
  <si>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</si>
  <si>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</si>
  <si>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</si>
  <si>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Количество структурных подразделений ТСО, осуществляющих взаимодействие с клиентами (потребителями услуг), шт.
(для расчета п.1.1)</t>
  </si>
  <si>
    <t>Общее количество структурных подразделений в ТСО, шт.
(для расчета п. 1.1)</t>
  </si>
  <si>
    <t>Расчет значения индикатора информативности (форма 2.1)</t>
  </si>
  <si>
    <t>Исходные данные для расчета:</t>
  </si>
  <si>
    <t>Расчет значения индикатора исполнительности (форма 2.2)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</si>
  <si>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</si>
  <si>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</si>
  <si>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</si>
  <si>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</si>
  <si>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</si>
  <si>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</si>
  <si>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</si>
  <si>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</si>
  <si>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</si>
  <si>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</si>
  <si>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
(для расчета п.1.1)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</si>
  <si>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
(для расчета п.1.2)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</si>
  <si>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
(для расчета п.1.2.а)</t>
  </si>
  <si>
    <t>б) для остальных потребителей услуг, дней
(для расчета п.1.2.б)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</si>
  <si>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</si>
  <si>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
(для расчета п.1.3)</t>
  </si>
  <si>
    <t>Общее количество заключенных ТСО договоров с потребителями услуг (заявителями), кроме физических лиц, шт.
(для расчета п.1.3)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</si>
  <si>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</si>
  <si>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Общее количество поступивших в ТСО обращений потребителей услуг, шт.
(для расчета п.2.1)</t>
  </si>
  <si>
    <t>Количество обращений в ТСО потребителей услуг с указанием на ненадлежащее качество электрической энергии, поступающей из сети ТСО, шт.
(для расчета п.2.1)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</si>
  <si>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</si>
  <si>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
(для расчета п.3.2)</t>
  </si>
  <si>
    <t>Общее количество поступивших обращений в ТСО потребителей услуг, кроме физических лиц, шт.
(для расчета п.3.2)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</si>
  <si>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</si>
  <si>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Общее количество поступивших обращений в ТСО потребителей услуг, шт.
(для расчета п.4.1)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</si>
  <si>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
(для расчета п.4.1)</t>
  </si>
  <si>
    <t>Форма 2.3 - Расчет значения индикатора результативности обратной связи</t>
  </si>
  <si>
    <t>Расчет значения индикатора результативности обратной связи (форма 2.3)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</si>
  <si>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</si>
  <si>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</si>
  <si>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</si>
  <si>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</si>
  <si>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</si>
  <si>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</si>
  <si>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</si>
  <si>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</si>
  <si>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</si>
  <si>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</si>
  <si>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</si>
  <si>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</si>
  <si>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</si>
  <si>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</si>
  <si>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</si>
  <si>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Количество обращений (жалоб) в ТСО потребителей услуг с указанием на ненадлежащее качество услуг по передаче электрической энергии и обслуживание, шт.
(для расчета п.2.1)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</si>
  <si>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</si>
  <si>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
(для расчета п.1)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</si>
  <si>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</si>
  <si>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</si>
  <si>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</si>
  <si>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</si>
  <si>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Количество реализованных изменений в деятельности организации, направленных на повышение качества обслуживания потребителей услуг, шт.
(для расчета п.2.6)</t>
  </si>
  <si>
    <t>Средняя продолжительность времени принятия мер по результатам обращения потребителя услуг, дней
(для расчета п.3.1)</t>
  </si>
  <si>
    <t>3.2.а Письменных опросов, шт. на 1000 потребителей услуг
(для расчета п.3.2.а)</t>
  </si>
  <si>
    <t>3.2.б Электронной связи через сеть Интернет, шт. на 1000 потребителей услуг
(для расчета п.3.2.б)</t>
  </si>
  <si>
    <t>3.2.в* Системы автоинформирования, шт. на 1000 потребителей услуг
(для расчета п.3.2.в)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</si>
  <si>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
(для расчета п.5.1)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</si>
  <si>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</si>
  <si>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Значение показателя на:</t>
  </si>
  <si>
    <t>2012г</t>
  </si>
  <si>
    <t>2013г</t>
  </si>
  <si>
    <t>2014г</t>
  </si>
  <si>
    <t>2015г</t>
  </si>
  <si>
    <t>2016г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</si>
  <si>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</si>
  <si>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</si>
  <si>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>7. Итого по индикатору 
информативности (Ин)</t>
  </si>
  <si>
    <t>5. Итого по индикатору 
исполнительности (Ис)</t>
  </si>
  <si>
    <t>6. Итого по индикатору результативности обратной связи (Рс)</t>
  </si>
  <si>
    <t>* 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периода регулирования.
** Нумерация пунктов показателей параметров, характеризующих индикаторы качества, приведена в соответствии с формами 2.1 - 2.3 Приложения.</t>
  </si>
  <si>
    <t>_______________________________________</t>
  </si>
  <si>
    <t>________________________</t>
  </si>
  <si>
    <t>___________________________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</si>
  <si>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*</t>
  </si>
  <si>
    <t>_____________________________________________________________________________________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</si>
  <si>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</si>
  <si>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t>_____________________</t>
  </si>
  <si>
    <t>р=</t>
  </si>
  <si>
    <t>п.1.1</t>
  </si>
  <si>
    <t>п.1.2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</si>
  <si>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</si>
  <si>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п.2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</si>
  <si>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</si>
  <si>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п.3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</si>
  <si>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
(для расчета п.3)</t>
  </si>
  <si>
    <t>п.4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</si>
  <si>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
(для расчета п.4)</t>
  </si>
  <si>
    <t>п.5.1</t>
  </si>
  <si>
    <t>п.6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</si>
  <si>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</si>
  <si>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п.1</t>
  </si>
  <si>
    <t>Соблюдение сроков по процедурам взаимодействия с потребителями услуг (заявителями) - всего, в том числе:</t>
  </si>
  <si>
    <t>п.1.3</t>
  </si>
  <si>
    <t>п.2.1</t>
  </si>
  <si>
    <t>п.3.1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</si>
  <si>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
(для расчета п.3.1)</t>
  </si>
  <si>
    <t>п.3.2</t>
  </si>
  <si>
    <t>п.4.1</t>
  </si>
  <si>
    <t>______________________</t>
  </si>
  <si>
    <t>п.2.2</t>
  </si>
  <si>
    <t>п.2.3</t>
  </si>
  <si>
    <t>п.2.4</t>
  </si>
  <si>
    <t>п.2.6</t>
  </si>
  <si>
    <t>п.2.5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</si>
  <si>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</si>
  <si>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п.5.2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</si>
  <si>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
(для расчета п.1.2.б)</t>
  </si>
  <si>
    <t>п.6.1</t>
  </si>
  <si>
    <t>п.6.2</t>
  </si>
  <si>
    <t xml:space="preserve">  Ин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</si>
  <si>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</si>
  <si>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</si>
  <si>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</si>
  <si>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</si>
  <si>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</si>
  <si>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</si>
  <si>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</si>
  <si>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</si>
  <si>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</si>
  <si>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</si>
  <si>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</si>
  <si>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</si>
  <si>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</si>
  <si>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Ис</t>
  </si>
  <si>
    <t xml:space="preserve">  1.3.</t>
  </si>
  <si>
    <t xml:space="preserve">  3.1.</t>
  </si>
  <si>
    <t xml:space="preserve">  3.2.</t>
  </si>
  <si>
    <t xml:space="preserve">  4.1.</t>
  </si>
  <si>
    <t xml:space="preserve">  Рс</t>
  </si>
  <si>
    <t xml:space="preserve">  1.</t>
  </si>
  <si>
    <t xml:space="preserve">  1.2.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</si>
  <si>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</si>
  <si>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</si>
  <si>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</si>
  <si>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</si>
  <si>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</si>
  <si>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</si>
  <si>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</si>
  <si>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t>а) количество регламентов оказания услуг и рассмотрения обращений заявителей и потребителей услуг, шт.
(для расчета п. 1.2.а)</t>
  </si>
  <si>
    <t>в) Количество должностных инструкций сотрудников, обслуживающих заявителей и потребителей услуг, шт.
(для расчета п.1.2.в)</t>
  </si>
  <si>
    <t>г) Количество утвержденных территориальной сетевой организацией в установленном порядке форм отчетности о работе с заявителями и потребителями услуг, шт.
(для расчет п.1.2.г)</t>
  </si>
  <si>
    <t xml:space="preserve">Общее количество обращений потребителей услуг, поступивших в ТСО, шт.
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</si>
  <si>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шт.
(для расчета п.2.2)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</si>
  <si>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мероприятий, указанных в п.2.2 настоящей формы, шт.
(для расчета п.2.3)</t>
  </si>
  <si>
    <t>Количество обращений потребителей услуг с указанием на ненадлежащее качество услуг ТСО, поступивших в соответствующий контролирующий орган исполнительной власти, шт.
(для расчета п.2.4)</t>
  </si>
  <si>
    <t>Количество отзывов и предложений по вопросам деятельности ТСО, поступивших через обратную связь, шт.
(для расчета п.2.5)</t>
  </si>
  <si>
    <t>Количество обращений потребителей услуг льготных категорий с указанием на неудовлетворенность качества их обслуживания, шт. на 1000 потребителей услуг
(для расчета п.4.1)</t>
  </si>
  <si>
    <t>Доля потребителей услуг, получивших возмещение убытков, возникших в результате неисполнения (ненадлежащего исполнения) ТСО своих обязательств, шт.
(для расчета п.5.2)</t>
  </si>
  <si>
    <t>Общее количество потребителей, в пользу которых были вынесены судебные решения о возмещении убытков или возмещение убытков было произведено во внесудебном порядке, шт.
(для расчета п.5.2)</t>
  </si>
  <si>
    <t>ООО "Электросети"</t>
  </si>
  <si>
    <t>Заместитель генерального директора по развитию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</si>
</sst>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00"/>
    <numFmt numFmtId="188" formatCode="#,##0.0000"/>
    <numFmt numFmtId="189" formatCode="#,##0.0"/>
  </numFmts>
  <fonts count="43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u val="single"/>
      <sz val="8"/>
      <color indexed="12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u val="single"/>
      <sz val="8"/>
      <color indexed="20"/>
      <name val="Arial"/>
      <family val="0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8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u val="single"/>
      <sz val="8"/>
      <color theme="11"/>
      <name val="Arial"/>
      <family val="0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 wrapText="1"/>
    </xf>
    <xf numFmtId="184" fontId="1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1" fontId="0" fillId="33" borderId="10" xfId="0" applyNumberFormat="1" applyFill="1" applyBorder="1" applyAlignment="1" applyProtection="1">
      <alignment horizontal="right" vertical="center" wrapText="1"/>
      <protection/>
    </xf>
    <xf numFmtId="185" fontId="0" fillId="33" borderId="10" xfId="0" applyNumberForma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184" fontId="0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18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wrapText="1"/>
    </xf>
    <xf numFmtId="185" fontId="0" fillId="0" borderId="10" xfId="0" applyNumberFormat="1" applyFill="1" applyBorder="1" applyAlignment="1">
      <alignment horizont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 applyProtection="1">
      <alignment horizontal="right" vertical="top" wrapText="1"/>
      <protection/>
    </xf>
    <xf numFmtId="0" fontId="3" fillId="0" borderId="14" xfId="0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B49" sqref="B49"/>
    </sheetView>
  </sheetViews>
  <sheetFormatPr defaultColWidth="9.33203125" defaultRowHeight="11.25"/>
  <cols>
    <col min="1" max="1" width="49.83203125" style="9" customWidth="1"/>
    <col min="2" max="2" width="13.66015625" style="9" customWidth="1"/>
    <col min="3" max="3" width="11.33203125" style="9" customWidth="1"/>
    <col min="4" max="4" width="12.33203125" style="9" customWidth="1"/>
    <col min="5" max="5" width="11.33203125" style="9" customWidth="1"/>
    <col min="6" max="6" width="12.66015625" style="9" customWidth="1"/>
    <col min="7" max="16384" width="9.33203125" style="9" customWidth="1"/>
  </cols>
  <sheetData>
    <row r="2" spans="1:6" ht="44.25" customHeight="1">
      <c r="A2" s="56" t="s">
        <v>123</v>
      </c>
      <c r="B2" s="56"/>
      <c r="C2" s="56"/>
      <c r="D2" s="56"/>
      <c r="E2" s="56"/>
      <c r="F2" s="56"/>
    </row>
    <row r="4" spans="1:6" ht="9.75">
      <c r="A4" s="58" t="s">
        <v>124</v>
      </c>
      <c r="B4" s="58"/>
      <c r="C4" s="58"/>
      <c r="D4" s="58"/>
      <c r="E4" s="58"/>
      <c r="F4" s="58"/>
    </row>
    <row r="5" spans="1:6" ht="9.75">
      <c r="A5" s="57" t="s">
        <v>40</v>
      </c>
      <c r="B5" s="57"/>
      <c r="C5" s="57"/>
      <c r="D5" s="57"/>
      <c r="E5" s="57"/>
      <c r="F5" s="57"/>
    </row>
    <row r="6" spans="5:6" ht="9.75">
      <c r="E6" s="14" t="s">
        <v>127</v>
      </c>
      <c r="F6" s="13">
        <v>0.015</v>
      </c>
    </row>
    <row r="7" spans="1:6" s="10" customFormat="1" ht="21.75" customHeight="1">
      <c r="A7" s="15" t="s">
        <v>114</v>
      </c>
      <c r="B7" s="59" t="s">
        <v>108</v>
      </c>
      <c r="C7" s="60"/>
      <c r="D7" s="60"/>
      <c r="E7" s="60"/>
      <c r="F7" s="61"/>
    </row>
    <row r="8" spans="1:6" s="10" customFormat="1" ht="38.25" customHeight="1">
      <c r="A8" s="16" t="s">
        <v>115</v>
      </c>
      <c r="B8" s="15" t="s">
        <v>109</v>
      </c>
      <c r="C8" s="15" t="s">
        <v>110</v>
      </c>
      <c r="D8" s="15" t="s">
        <v>111</v>
      </c>
      <c r="E8" s="15" t="s">
        <v>112</v>
      </c>
      <c r="F8" s="15" t="s">
        <v>113</v>
      </c>
    </row>
    <row r="9" spans="1:6" ht="9.75">
      <c r="A9" s="17" t="s">
        <v>159</v>
      </c>
      <c r="B9" s="21">
        <f>'ф.2.1 ИндИнф (Ин)'!G62</f>
        <v>2.194444444444444</v>
      </c>
      <c r="C9" s="20"/>
      <c r="D9" s="20"/>
      <c r="E9" s="20"/>
      <c r="F9" s="20"/>
    </row>
    <row r="10" spans="1:6" ht="9.75">
      <c r="A10" s="17" t="s">
        <v>160</v>
      </c>
      <c r="B10" s="21">
        <f>'ф.2.1 ИндИнф (Ин)'!D36</f>
        <v>40</v>
      </c>
      <c r="C10" s="21">
        <f>B10*(1-$F$6)</f>
        <v>39.4</v>
      </c>
      <c r="D10" s="21">
        <f>C10*(1-$F$6)</f>
        <v>38.809</v>
      </c>
      <c r="E10" s="20" t="s">
        <v>27</v>
      </c>
      <c r="F10" s="20" t="s">
        <v>27</v>
      </c>
    </row>
    <row r="11" spans="1:6" ht="9.75">
      <c r="A11" s="17" t="s">
        <v>161</v>
      </c>
      <c r="B11" s="21">
        <f>'ф.2.1 ИндИнф (Ин)'!D39</f>
        <v>30</v>
      </c>
      <c r="C11" s="21">
        <f>B11*(1-$F$6)</f>
        <v>29.55</v>
      </c>
      <c r="D11" s="21">
        <f>C11*(1-$F$6)</f>
        <v>29.10675</v>
      </c>
      <c r="E11" s="20" t="s">
        <v>27</v>
      </c>
      <c r="F11" s="20" t="s">
        <v>27</v>
      </c>
    </row>
    <row r="12" spans="1:6" ht="9.75">
      <c r="A12" s="17" t="s">
        <v>162</v>
      </c>
      <c r="B12" s="21">
        <f>'ф.2.1 ИндИнф (Ин)'!D40</f>
        <v>1</v>
      </c>
      <c r="C12" s="21">
        <f>B12</f>
        <v>1</v>
      </c>
      <c r="D12" s="21">
        <f>C12</f>
        <v>1</v>
      </c>
      <c r="E12" s="20" t="s">
        <v>27</v>
      </c>
      <c r="F12" s="20" t="s">
        <v>27</v>
      </c>
    </row>
    <row r="13" spans="1:6" ht="9.75">
      <c r="A13" s="17" t="s">
        <v>163</v>
      </c>
      <c r="B13" s="21">
        <f>'ф.2.1 ИндИнф (Ин)'!D41</f>
        <v>6</v>
      </c>
      <c r="C13" s="21">
        <f>B13*(1-$F$6)</f>
        <v>5.91</v>
      </c>
      <c r="D13" s="21">
        <f>C13*(1-$F$6)</f>
        <v>5.82135</v>
      </c>
      <c r="E13" s="20" t="s">
        <v>27</v>
      </c>
      <c r="F13" s="20" t="s">
        <v>27</v>
      </c>
    </row>
    <row r="14" spans="1:6" ht="9.75">
      <c r="A14" s="17" t="s">
        <v>164</v>
      </c>
      <c r="B14" s="21">
        <f>'ф.2.1 ИндИнф (Ин)'!D42</f>
        <v>1</v>
      </c>
      <c r="C14" s="21">
        <f>B14*(1-$F$6)</f>
        <v>0.985</v>
      </c>
      <c r="D14" s="21">
        <f>C14*(1-$F$6)</f>
        <v>0.970225</v>
      </c>
      <c r="E14" s="20" t="s">
        <v>27</v>
      </c>
      <c r="F14" s="20" t="s">
        <v>27</v>
      </c>
    </row>
    <row r="15" spans="1:6" ht="9.75">
      <c r="A15" s="17" t="s">
        <v>165</v>
      </c>
      <c r="B15" s="22">
        <f>'ф.2.1 ИндИнф (Ин)'!D46</f>
        <v>1</v>
      </c>
      <c r="C15" s="22">
        <f aca="true" t="shared" si="0" ref="C15:D19">B15</f>
        <v>1</v>
      </c>
      <c r="D15" s="22">
        <f t="shared" si="0"/>
        <v>1</v>
      </c>
      <c r="E15" s="20" t="s">
        <v>27</v>
      </c>
      <c r="F15" s="20" t="s">
        <v>27</v>
      </c>
    </row>
    <row r="16" spans="1:6" ht="9.75">
      <c r="A16" s="18" t="s">
        <v>166</v>
      </c>
      <c r="B16" s="22">
        <f>'ф.2.1 ИндИнф (Ин)'!D47</f>
        <v>1</v>
      </c>
      <c r="C16" s="22">
        <f t="shared" si="0"/>
        <v>1</v>
      </c>
      <c r="D16" s="22">
        <f t="shared" si="0"/>
        <v>1</v>
      </c>
      <c r="E16" s="20" t="s">
        <v>27</v>
      </c>
      <c r="F16" s="20" t="s">
        <v>27</v>
      </c>
    </row>
    <row r="17" spans="1:6" ht="9.75">
      <c r="A17" s="19" t="s">
        <v>167</v>
      </c>
      <c r="B17" s="22">
        <f>'ф.2.1 ИндИнф (Ин)'!D48</f>
        <v>1</v>
      </c>
      <c r="C17" s="22">
        <f t="shared" si="0"/>
        <v>1</v>
      </c>
      <c r="D17" s="22">
        <f t="shared" si="0"/>
        <v>1</v>
      </c>
      <c r="E17" s="20" t="s">
        <v>27</v>
      </c>
      <c r="F17" s="20" t="s">
        <v>27</v>
      </c>
    </row>
    <row r="18" spans="1:6" ht="9.75">
      <c r="A18" s="19" t="s">
        <v>168</v>
      </c>
      <c r="B18" s="22">
        <f>'ф.2.1 ИндИнф (Ин)'!D50</f>
        <v>1</v>
      </c>
      <c r="C18" s="22">
        <f t="shared" si="0"/>
        <v>1</v>
      </c>
      <c r="D18" s="22">
        <f t="shared" si="0"/>
        <v>1</v>
      </c>
      <c r="E18" s="20" t="s">
        <v>27</v>
      </c>
      <c r="F18" s="20" t="s">
        <v>27</v>
      </c>
    </row>
    <row r="19" spans="1:6" ht="9.75">
      <c r="A19" s="19" t="s">
        <v>169</v>
      </c>
      <c r="B19" s="22">
        <f>'ф.2.1 ИндИнф (Ин)'!D52</f>
        <v>1</v>
      </c>
      <c r="C19" s="22">
        <f t="shared" si="0"/>
        <v>1</v>
      </c>
      <c r="D19" s="22">
        <f t="shared" si="0"/>
        <v>1</v>
      </c>
      <c r="E19" s="20" t="s">
        <v>27</v>
      </c>
      <c r="F19" s="20" t="s">
        <v>27</v>
      </c>
    </row>
    <row r="20" spans="1:6" ht="9.75">
      <c r="A20" s="19" t="s">
        <v>170</v>
      </c>
      <c r="B20" s="21">
        <f>'ф.2.1 ИндИнф (Ин)'!D55</f>
        <v>0</v>
      </c>
      <c r="C20" s="21">
        <f aca="true" t="shared" si="1" ref="C20:D22">B20*(1-$F$6)</f>
        <v>0</v>
      </c>
      <c r="D20" s="21">
        <f t="shared" si="1"/>
        <v>0</v>
      </c>
      <c r="E20" s="20" t="s">
        <v>27</v>
      </c>
      <c r="F20" s="20" t="s">
        <v>27</v>
      </c>
    </row>
    <row r="21" spans="1:6" ht="9.75">
      <c r="A21" s="19" t="s">
        <v>171</v>
      </c>
      <c r="B21" s="21">
        <f>'ф.2.1 ИндИнф (Ин)'!D59</f>
        <v>0</v>
      </c>
      <c r="C21" s="21">
        <f t="shared" si="1"/>
        <v>0</v>
      </c>
      <c r="D21" s="21">
        <f t="shared" si="1"/>
        <v>0</v>
      </c>
      <c r="E21" s="20" t="s">
        <v>27</v>
      </c>
      <c r="F21" s="20" t="s">
        <v>27</v>
      </c>
    </row>
    <row r="22" spans="1:6" ht="9.75">
      <c r="A22" s="19" t="s">
        <v>172</v>
      </c>
      <c r="B22" s="21">
        <f>'ф.2.1 ИндИнф (Ин)'!D60</f>
        <v>0</v>
      </c>
      <c r="C22" s="21">
        <f t="shared" si="1"/>
        <v>0</v>
      </c>
      <c r="D22" s="21">
        <f t="shared" si="1"/>
        <v>0</v>
      </c>
      <c r="E22" s="20" t="s">
        <v>27</v>
      </c>
      <c r="F22" s="20" t="s">
        <v>27</v>
      </c>
    </row>
    <row r="23" spans="1:6" ht="9.75">
      <c r="A23" s="19" t="s">
        <v>173</v>
      </c>
      <c r="B23" s="24">
        <f>'ф.2.2 ИндИспол (Ис)'!G46</f>
        <v>0.425</v>
      </c>
      <c r="C23" s="21"/>
      <c r="D23" s="21"/>
      <c r="E23" s="20"/>
      <c r="F23" s="20"/>
    </row>
    <row r="24" spans="1:6" ht="9.75">
      <c r="A24" s="19" t="s">
        <v>160</v>
      </c>
      <c r="B24" s="21">
        <f>'ф.2.2 ИндИспол (Ис)'!D29</f>
        <v>30</v>
      </c>
      <c r="C24" s="21">
        <f>B24*(1-$F$6)</f>
        <v>29.55</v>
      </c>
      <c r="D24" s="21">
        <f aca="true" t="shared" si="2" ref="D24:D48">C24*(1-$F$6)</f>
        <v>29.10675</v>
      </c>
      <c r="E24" s="20" t="s">
        <v>27</v>
      </c>
      <c r="F24" s="20" t="s">
        <v>27</v>
      </c>
    </row>
    <row r="25" spans="1:6" ht="9.75">
      <c r="A25" s="17" t="s">
        <v>161</v>
      </c>
      <c r="B25" s="21">
        <f>'ф.2.2 ИндИспол (Ис)'!D31</f>
        <v>180</v>
      </c>
      <c r="C25" s="21">
        <f>B25*(1-$F$6)</f>
        <v>177.3</v>
      </c>
      <c r="D25" s="21">
        <f t="shared" si="2"/>
        <v>174.6405</v>
      </c>
      <c r="E25" s="20" t="s">
        <v>27</v>
      </c>
      <c r="F25" s="20" t="s">
        <v>27</v>
      </c>
    </row>
    <row r="26" spans="1:6" ht="9.75">
      <c r="A26" s="17" t="s">
        <v>162</v>
      </c>
      <c r="B26" s="21">
        <f>'ф.2.2 ИндИспол (Ис)'!D32</f>
        <v>180</v>
      </c>
      <c r="C26" s="21">
        <f>B26*(1-$F$6)</f>
        <v>177.3</v>
      </c>
      <c r="D26" s="21">
        <f t="shared" si="2"/>
        <v>174.6405</v>
      </c>
      <c r="E26" s="20" t="s">
        <v>27</v>
      </c>
      <c r="F26" s="20" t="s">
        <v>27</v>
      </c>
    </row>
    <row r="27" spans="1:6" ht="9.75">
      <c r="A27" s="19" t="s">
        <v>174</v>
      </c>
      <c r="B27" s="21">
        <f>'ф.2.2 ИндИспол (Ис)'!D33</f>
        <v>0</v>
      </c>
      <c r="C27" s="21">
        <f>B27*(1-$F$6)</f>
        <v>0</v>
      </c>
      <c r="D27" s="21">
        <f t="shared" si="2"/>
        <v>0</v>
      </c>
      <c r="E27" s="20" t="s">
        <v>27</v>
      </c>
      <c r="F27" s="20" t="s">
        <v>27</v>
      </c>
    </row>
    <row r="28" spans="1:6" ht="9.75">
      <c r="A28" s="19" t="s">
        <v>165</v>
      </c>
      <c r="B28" s="21">
        <f>'ф.2.2 ИндИспол (Ис)'!D36</f>
        <v>0</v>
      </c>
      <c r="C28" s="21">
        <f>B28*(1-$F$6)</f>
        <v>0</v>
      </c>
      <c r="D28" s="21">
        <f t="shared" si="2"/>
        <v>0</v>
      </c>
      <c r="E28" s="20" t="s">
        <v>27</v>
      </c>
      <c r="F28" s="20" t="s">
        <v>27</v>
      </c>
    </row>
    <row r="29" spans="1:6" ht="9.75">
      <c r="A29" s="19" t="s">
        <v>175</v>
      </c>
      <c r="B29" s="23">
        <f>'ф.2.2 ИндИспол (Ис)'!D40</f>
        <v>1</v>
      </c>
      <c r="C29" s="23">
        <f>B29</f>
        <v>1</v>
      </c>
      <c r="D29" s="23">
        <f>C29</f>
        <v>1</v>
      </c>
      <c r="E29" s="20" t="s">
        <v>27</v>
      </c>
      <c r="F29" s="20" t="s">
        <v>27</v>
      </c>
    </row>
    <row r="30" spans="1:6" ht="9.75">
      <c r="A30" s="19" t="s">
        <v>176</v>
      </c>
      <c r="B30" s="21">
        <f>'ф.2.2 ИндИспол (Ис)'!D41</f>
        <v>0</v>
      </c>
      <c r="C30" s="21">
        <f>B30*(1-$F$6)</f>
        <v>0</v>
      </c>
      <c r="D30" s="21">
        <f t="shared" si="2"/>
        <v>0</v>
      </c>
      <c r="E30" s="20" t="s">
        <v>27</v>
      </c>
      <c r="F30" s="20" t="s">
        <v>27</v>
      </c>
    </row>
    <row r="31" spans="1:6" ht="9.75">
      <c r="A31" s="19" t="s">
        <v>177</v>
      </c>
      <c r="B31" s="21">
        <f>'ф.2.2 ИндИспол (Ис)'!D44</f>
        <v>0</v>
      </c>
      <c r="C31" s="21">
        <f>B31*(1-$F$6)</f>
        <v>0</v>
      </c>
      <c r="D31" s="21">
        <f t="shared" si="2"/>
        <v>0</v>
      </c>
      <c r="E31" s="20" t="s">
        <v>27</v>
      </c>
      <c r="F31" s="20" t="s">
        <v>27</v>
      </c>
    </row>
    <row r="32" spans="1:6" ht="9.75">
      <c r="A32" s="19" t="s">
        <v>178</v>
      </c>
      <c r="B32" s="21">
        <f>'ф.2.3 ИндРезул. (Рс)'!G58</f>
        <v>2.1399999999999997</v>
      </c>
      <c r="C32" s="21"/>
      <c r="D32" s="21"/>
      <c r="E32" s="20"/>
      <c r="F32" s="20"/>
    </row>
    <row r="33" spans="1:6" ht="9.75">
      <c r="A33" s="19" t="s">
        <v>179</v>
      </c>
      <c r="B33" s="23">
        <f>'ф.2.3 ИндРезул. (Рс)'!D31</f>
        <v>1</v>
      </c>
      <c r="C33" s="23">
        <f>B33</f>
        <v>1</v>
      </c>
      <c r="D33" s="23">
        <f>C33</f>
        <v>1</v>
      </c>
      <c r="E33" s="20" t="s">
        <v>27</v>
      </c>
      <c r="F33" s="20" t="s">
        <v>27</v>
      </c>
    </row>
    <row r="34" spans="1:6" ht="9.75">
      <c r="A34" s="19" t="s">
        <v>160</v>
      </c>
      <c r="B34" s="22"/>
      <c r="C34" s="21"/>
      <c r="D34" s="21"/>
      <c r="E34" s="20" t="s">
        <v>27</v>
      </c>
      <c r="F34" s="20" t="s">
        <v>27</v>
      </c>
    </row>
    <row r="35" spans="1:6" ht="9.75">
      <c r="A35" s="19" t="s">
        <v>180</v>
      </c>
      <c r="B35" s="22"/>
      <c r="C35" s="21"/>
      <c r="D35" s="21"/>
      <c r="E35" s="20" t="s">
        <v>27</v>
      </c>
      <c r="F35" s="20" t="s">
        <v>27</v>
      </c>
    </row>
    <row r="36" spans="1:6" ht="9.75">
      <c r="A36" s="19" t="s">
        <v>165</v>
      </c>
      <c r="B36" s="21">
        <f>'ф.2.3 ИндРезул. (Рс)'!D35</f>
        <v>0</v>
      </c>
      <c r="C36" s="21">
        <f aca="true" t="shared" si="3" ref="C36:C48">B36*(1-$F$6)</f>
        <v>0</v>
      </c>
      <c r="D36" s="21">
        <f t="shared" si="2"/>
        <v>0</v>
      </c>
      <c r="E36" s="20" t="s">
        <v>27</v>
      </c>
      <c r="F36" s="20" t="s">
        <v>27</v>
      </c>
    </row>
    <row r="37" spans="1:6" ht="9.75">
      <c r="A37" s="19" t="s">
        <v>166</v>
      </c>
      <c r="B37" s="21">
        <f>'ф.2.3 ИндРезул. (Рс)'!D36</f>
        <v>0</v>
      </c>
      <c r="C37" s="21">
        <f t="shared" si="3"/>
        <v>0</v>
      </c>
      <c r="D37" s="21">
        <f t="shared" si="2"/>
        <v>0</v>
      </c>
      <c r="E37" s="20" t="s">
        <v>27</v>
      </c>
      <c r="F37" s="20" t="s">
        <v>27</v>
      </c>
    </row>
    <row r="38" spans="1:6" ht="9.75">
      <c r="A38" s="19" t="s">
        <v>167</v>
      </c>
      <c r="B38" s="23">
        <f>'ф.2.3 ИндРезул. (Рс)'!D37</f>
        <v>0</v>
      </c>
      <c r="C38" s="21">
        <f t="shared" si="3"/>
        <v>0</v>
      </c>
      <c r="D38" s="21">
        <f t="shared" si="2"/>
        <v>0</v>
      </c>
      <c r="E38" s="20" t="s">
        <v>27</v>
      </c>
      <c r="F38" s="20" t="s">
        <v>27</v>
      </c>
    </row>
    <row r="39" spans="1:6" ht="9.75">
      <c r="A39" s="19" t="s">
        <v>181</v>
      </c>
      <c r="B39" s="23">
        <f>'ф.2.3 ИндРезул. (Рс)'!D38</f>
        <v>0</v>
      </c>
      <c r="C39" s="21">
        <f t="shared" si="3"/>
        <v>0</v>
      </c>
      <c r="D39" s="21">
        <f t="shared" si="2"/>
        <v>0</v>
      </c>
      <c r="E39" s="20" t="s">
        <v>27</v>
      </c>
      <c r="F39" s="20" t="s">
        <v>27</v>
      </c>
    </row>
    <row r="40" spans="1:6" ht="9.75">
      <c r="A40" s="19" t="s">
        <v>182</v>
      </c>
      <c r="B40" s="21">
        <f>'ф.2.3 ИндРезул. (Рс)'!D39</f>
        <v>0</v>
      </c>
      <c r="C40" s="21">
        <f t="shared" si="3"/>
        <v>0</v>
      </c>
      <c r="D40" s="21">
        <f t="shared" si="2"/>
        <v>0</v>
      </c>
      <c r="E40" s="20" t="s">
        <v>27</v>
      </c>
      <c r="F40" s="20" t="s">
        <v>27</v>
      </c>
    </row>
    <row r="41" spans="1:6" ht="9.75">
      <c r="A41" s="19" t="s">
        <v>183</v>
      </c>
      <c r="B41" s="21">
        <f>'ф.2.3 ИндРезул. (Рс)'!D40</f>
        <v>2</v>
      </c>
      <c r="C41" s="21">
        <f t="shared" si="3"/>
        <v>1.97</v>
      </c>
      <c r="D41" s="21">
        <f t="shared" si="2"/>
        <v>1.94045</v>
      </c>
      <c r="E41" s="20" t="s">
        <v>27</v>
      </c>
      <c r="F41" s="20" t="s">
        <v>27</v>
      </c>
    </row>
    <row r="42" spans="1:6" ht="9.75">
      <c r="A42" s="19" t="s">
        <v>175</v>
      </c>
      <c r="B42" s="21">
        <f>'ф.2.3 ИндРезул. (Рс)'!D44</f>
        <v>10</v>
      </c>
      <c r="C42" s="21">
        <f t="shared" si="3"/>
        <v>9.85</v>
      </c>
      <c r="D42" s="21">
        <f t="shared" si="2"/>
        <v>9.70225</v>
      </c>
      <c r="E42" s="20" t="s">
        <v>27</v>
      </c>
      <c r="F42" s="20" t="s">
        <v>27</v>
      </c>
    </row>
    <row r="43" spans="1:6" ht="9.75">
      <c r="A43" s="19" t="s">
        <v>184</v>
      </c>
      <c r="B43" s="21">
        <f>'ф.2.3 ИндРезул. (Рс)'!D46</f>
        <v>0</v>
      </c>
      <c r="C43" s="21">
        <f t="shared" si="3"/>
        <v>0</v>
      </c>
      <c r="D43" s="21">
        <f t="shared" si="2"/>
        <v>0</v>
      </c>
      <c r="E43" s="20" t="s">
        <v>27</v>
      </c>
      <c r="F43" s="20" t="s">
        <v>27</v>
      </c>
    </row>
    <row r="44" spans="1:6" ht="9.75">
      <c r="A44" s="19" t="s">
        <v>185</v>
      </c>
      <c r="B44" s="21">
        <f>'ф.2.3 ИндРезул. (Рс)'!D47</f>
        <v>1</v>
      </c>
      <c r="C44" s="21">
        <f t="shared" si="3"/>
        <v>0.985</v>
      </c>
      <c r="D44" s="21">
        <f t="shared" si="2"/>
        <v>0.970225</v>
      </c>
      <c r="E44" s="20" t="s">
        <v>27</v>
      </c>
      <c r="F44" s="20" t="s">
        <v>27</v>
      </c>
    </row>
    <row r="45" spans="1:6" ht="9.75">
      <c r="A45" s="19" t="s">
        <v>186</v>
      </c>
      <c r="B45" s="21">
        <f>'ф.2.3 ИндРезул. (Рс)'!D48</f>
        <v>0</v>
      </c>
      <c r="C45" s="21">
        <f t="shared" si="3"/>
        <v>0</v>
      </c>
      <c r="D45" s="21">
        <f t="shared" si="2"/>
        <v>0</v>
      </c>
      <c r="E45" s="20" t="s">
        <v>27</v>
      </c>
      <c r="F45" s="20" t="s">
        <v>27</v>
      </c>
    </row>
    <row r="46" spans="1:6" ht="9.75">
      <c r="A46" s="19" t="s">
        <v>177</v>
      </c>
      <c r="B46" s="21">
        <f>'ф.2.3 ИндРезул. (Рс)'!D51</f>
        <v>0</v>
      </c>
      <c r="C46" s="21">
        <f t="shared" si="3"/>
        <v>0</v>
      </c>
      <c r="D46" s="21">
        <f t="shared" si="2"/>
        <v>0</v>
      </c>
      <c r="E46" s="20" t="s">
        <v>27</v>
      </c>
      <c r="F46" s="20" t="s">
        <v>27</v>
      </c>
    </row>
    <row r="47" spans="1:6" ht="9.75">
      <c r="A47" s="19" t="s">
        <v>170</v>
      </c>
      <c r="B47" s="21">
        <f>'ф.2.3 ИндРезул. (Рс)'!D55</f>
        <v>6</v>
      </c>
      <c r="C47" s="21">
        <f t="shared" si="3"/>
        <v>5.91</v>
      </c>
      <c r="D47" s="21">
        <f t="shared" si="2"/>
        <v>5.82135</v>
      </c>
      <c r="E47" s="20" t="s">
        <v>27</v>
      </c>
      <c r="F47" s="20" t="s">
        <v>27</v>
      </c>
    </row>
    <row r="48" spans="1:6" ht="9.75">
      <c r="A48" s="19" t="s">
        <v>187</v>
      </c>
      <c r="B48" s="21">
        <f>'ф.2.3 ИндРезул. (Рс)'!D56</f>
        <v>0</v>
      </c>
      <c r="C48" s="21">
        <f t="shared" si="3"/>
        <v>0</v>
      </c>
      <c r="D48" s="21">
        <f t="shared" si="2"/>
        <v>0</v>
      </c>
      <c r="E48" s="20" t="s">
        <v>27</v>
      </c>
      <c r="F48" s="20" t="s">
        <v>27</v>
      </c>
    </row>
    <row r="49" spans="1:6" ht="39.75">
      <c r="A49" s="19" t="s">
        <v>125</v>
      </c>
      <c r="B49" s="22">
        <v>0.8975</v>
      </c>
      <c r="C49" s="22">
        <v>0.8975</v>
      </c>
      <c r="D49" s="22">
        <v>0.8975</v>
      </c>
      <c r="E49" s="20" t="s">
        <v>27</v>
      </c>
      <c r="F49" s="20" t="s">
        <v>27</v>
      </c>
    </row>
    <row r="50" spans="1:6" ht="63" customHeight="1">
      <c r="A50" s="53" t="s">
        <v>119</v>
      </c>
      <c r="B50" s="54"/>
      <c r="C50" s="54"/>
      <c r="D50" s="54"/>
      <c r="E50" s="54"/>
      <c r="F50" s="55"/>
    </row>
    <row r="52" s="12" customFormat="1" ht="9.75"/>
    <row r="53" spans="1:6" ht="9.75">
      <c r="A53" s="10" t="s">
        <v>120</v>
      </c>
      <c r="B53" s="56" t="s">
        <v>121</v>
      </c>
      <c r="C53" s="56"/>
      <c r="D53" s="56" t="s">
        <v>122</v>
      </c>
      <c r="E53" s="56"/>
      <c r="F53" s="56"/>
    </row>
    <row r="54" spans="1:6" ht="9.75">
      <c r="A54" s="11" t="s">
        <v>24</v>
      </c>
      <c r="B54" s="57" t="s">
        <v>25</v>
      </c>
      <c r="C54" s="57"/>
      <c r="D54" s="57" t="s">
        <v>26</v>
      </c>
      <c r="E54" s="57"/>
      <c r="F54" s="57"/>
    </row>
  </sheetData>
  <sheetProtection password="C6BA" sheet="1" objects="1" scenarios="1"/>
  <mergeCells count="9">
    <mergeCell ref="A50:F50"/>
    <mergeCell ref="B53:C53"/>
    <mergeCell ref="B54:C54"/>
    <mergeCell ref="D53:F53"/>
    <mergeCell ref="D54:F54"/>
    <mergeCell ref="A2:F2"/>
    <mergeCell ref="A4:F4"/>
    <mergeCell ref="A5:F5"/>
    <mergeCell ref="B7:F7"/>
  </mergeCells>
  <printOptions horizontalCentered="1"/>
  <pageMargins left="0.7" right="0.16" top="0.23" bottom="0.24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L66"/>
  <sheetViews>
    <sheetView zoomScalePageLayoutView="0" workbookViewId="0" topLeftCell="A67">
      <selection activeCell="D77" sqref="D77:E77"/>
    </sheetView>
  </sheetViews>
  <sheetFormatPr defaultColWidth="9.33203125" defaultRowHeight="11.25"/>
  <cols>
    <col min="1" max="1" width="6.66015625" style="26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73" t="s">
        <v>48</v>
      </c>
      <c r="C2" s="73"/>
      <c r="D2" s="73"/>
      <c r="E2" s="73"/>
      <c r="F2" s="73"/>
      <c r="G2" s="73"/>
      <c r="H2" s="30"/>
      <c r="I2" s="30"/>
      <c r="J2" s="30"/>
      <c r="K2" s="30"/>
      <c r="L2" s="30"/>
    </row>
    <row r="3" spans="1:12" ht="27" customHeight="1">
      <c r="A3" s="31"/>
      <c r="B3" s="74" t="s">
        <v>49</v>
      </c>
      <c r="C3" s="74"/>
      <c r="D3" s="74"/>
      <c r="E3" s="74"/>
      <c r="F3" s="32" t="s">
        <v>31</v>
      </c>
      <c r="G3" s="32" t="s">
        <v>30</v>
      </c>
      <c r="H3" s="30"/>
      <c r="I3" s="30"/>
      <c r="J3" s="30"/>
      <c r="K3" s="30"/>
      <c r="L3" s="30"/>
    </row>
    <row r="4" spans="1:12" ht="38.25" customHeight="1">
      <c r="A4" s="64" t="s">
        <v>128</v>
      </c>
      <c r="B4" s="69" t="s">
        <v>46</v>
      </c>
      <c r="C4" s="69"/>
      <c r="D4" s="69"/>
      <c r="E4" s="69"/>
      <c r="F4" s="5">
        <v>2</v>
      </c>
      <c r="G4" s="5">
        <v>2</v>
      </c>
      <c r="H4" s="30"/>
      <c r="I4" s="30"/>
      <c r="J4" s="30"/>
      <c r="K4" s="30"/>
      <c r="L4" s="30"/>
    </row>
    <row r="5" spans="1:12" ht="27.75" customHeight="1">
      <c r="A5" s="65"/>
      <c r="B5" s="69" t="s">
        <v>47</v>
      </c>
      <c r="C5" s="69"/>
      <c r="D5" s="69"/>
      <c r="E5" s="70"/>
      <c r="F5" s="5">
        <v>10</v>
      </c>
      <c r="G5" s="5">
        <v>5</v>
      </c>
      <c r="H5" s="30"/>
      <c r="I5" s="30"/>
      <c r="J5" s="30"/>
      <c r="K5" s="30"/>
      <c r="L5" s="30"/>
    </row>
    <row r="6" spans="1:12" ht="37.5" customHeight="1">
      <c r="A6" s="64" t="s">
        <v>129</v>
      </c>
      <c r="B6" s="69" t="s">
        <v>130</v>
      </c>
      <c r="C6" s="69"/>
      <c r="D6" s="69"/>
      <c r="E6" s="70"/>
      <c r="F6" s="29" t="s">
        <v>27</v>
      </c>
      <c r="G6" s="29" t="s">
        <v>27</v>
      </c>
      <c r="H6" s="30"/>
      <c r="I6" s="30"/>
      <c r="J6" s="30"/>
      <c r="K6" s="30"/>
      <c r="L6" s="30"/>
    </row>
    <row r="7" spans="1:12" ht="36" customHeight="1">
      <c r="A7" s="68"/>
      <c r="B7" s="69" t="s">
        <v>188</v>
      </c>
      <c r="C7" s="69"/>
      <c r="D7" s="69"/>
      <c r="E7" s="70"/>
      <c r="F7" s="5">
        <v>27</v>
      </c>
      <c r="G7" s="5">
        <v>30</v>
      </c>
      <c r="H7" s="30"/>
      <c r="I7" s="30"/>
      <c r="J7" s="30"/>
      <c r="K7" s="30"/>
      <c r="L7" s="30"/>
    </row>
    <row r="8" spans="1:12" ht="36" customHeight="1">
      <c r="A8" s="68"/>
      <c r="B8" s="70" t="s">
        <v>156</v>
      </c>
      <c r="C8" s="71"/>
      <c r="D8" s="71"/>
      <c r="E8" s="72"/>
      <c r="F8" s="5">
        <v>1</v>
      </c>
      <c r="G8" s="5">
        <v>1</v>
      </c>
      <c r="H8" s="30"/>
      <c r="I8" s="30"/>
      <c r="J8" s="30"/>
      <c r="K8" s="30"/>
      <c r="L8" s="30"/>
    </row>
    <row r="9" spans="1:12" ht="36" customHeight="1">
      <c r="A9" s="68"/>
      <c r="B9" s="70" t="s">
        <v>189</v>
      </c>
      <c r="C9" s="71"/>
      <c r="D9" s="71"/>
      <c r="E9" s="72"/>
      <c r="F9" s="5">
        <v>3</v>
      </c>
      <c r="G9" s="5">
        <v>6</v>
      </c>
      <c r="H9" s="30"/>
      <c r="I9" s="30"/>
      <c r="J9" s="30"/>
      <c r="K9" s="30"/>
      <c r="L9" s="30"/>
    </row>
    <row r="10" spans="1:12" ht="36" customHeight="1">
      <c r="A10" s="65"/>
      <c r="B10" s="70" t="s">
        <v>190</v>
      </c>
      <c r="C10" s="71"/>
      <c r="D10" s="71"/>
      <c r="E10" s="72"/>
      <c r="F10" s="5">
        <v>1</v>
      </c>
      <c r="G10" s="5">
        <v>1</v>
      </c>
      <c r="H10" s="30"/>
      <c r="I10" s="30"/>
      <c r="J10" s="30"/>
      <c r="K10" s="30"/>
      <c r="L10" s="30"/>
    </row>
    <row r="11" spans="1:12" ht="27" customHeight="1">
      <c r="A11" s="64" t="s">
        <v>131</v>
      </c>
      <c r="B11" s="70" t="s">
        <v>132</v>
      </c>
      <c r="C11" s="71"/>
      <c r="D11" s="71"/>
      <c r="E11" s="72"/>
      <c r="F11" s="29" t="s">
        <v>27</v>
      </c>
      <c r="G11" s="29" t="s">
        <v>27</v>
      </c>
      <c r="H11" s="30"/>
      <c r="I11" s="30"/>
      <c r="J11" s="30"/>
      <c r="K11" s="30"/>
      <c r="L11" s="30"/>
    </row>
    <row r="12" spans="1:12" ht="36" customHeight="1">
      <c r="A12" s="68"/>
      <c r="B12" s="70" t="s">
        <v>32</v>
      </c>
      <c r="C12" s="71"/>
      <c r="D12" s="71"/>
      <c r="E12" s="72"/>
      <c r="F12" s="5">
        <v>1</v>
      </c>
      <c r="G12" s="5">
        <v>1</v>
      </c>
      <c r="H12" s="30"/>
      <c r="I12" s="30"/>
      <c r="J12" s="30"/>
      <c r="K12" s="30"/>
      <c r="L12" s="30"/>
    </row>
    <row r="13" spans="1:12" ht="37.5" customHeight="1">
      <c r="A13" s="68"/>
      <c r="B13" s="70" t="s">
        <v>41</v>
      </c>
      <c r="C13" s="71"/>
      <c r="D13" s="71"/>
      <c r="E13" s="72"/>
      <c r="F13" s="5">
        <v>0</v>
      </c>
      <c r="G13" s="5">
        <v>1</v>
      </c>
      <c r="H13" s="30"/>
      <c r="I13" s="30"/>
      <c r="J13" s="30"/>
      <c r="K13" s="30"/>
      <c r="L13" s="30"/>
    </row>
    <row r="14" spans="1:12" ht="35.25" customHeight="1">
      <c r="A14" s="65"/>
      <c r="B14" s="70" t="s">
        <v>33</v>
      </c>
      <c r="C14" s="71"/>
      <c r="D14" s="71"/>
      <c r="E14" s="72"/>
      <c r="F14" s="5">
        <v>0</v>
      </c>
      <c r="G14" s="5">
        <v>1</v>
      </c>
      <c r="H14" s="30"/>
      <c r="I14" s="30"/>
      <c r="J14" s="30"/>
      <c r="K14" s="30"/>
      <c r="L14" s="30"/>
    </row>
    <row r="15" spans="1:12" ht="45" customHeight="1">
      <c r="A15" s="31" t="s">
        <v>133</v>
      </c>
      <c r="B15" s="70" t="s">
        <v>134</v>
      </c>
      <c r="C15" s="71"/>
      <c r="D15" s="71"/>
      <c r="E15" s="72"/>
      <c r="F15" s="5">
        <v>1</v>
      </c>
      <c r="G15" s="5">
        <v>1</v>
      </c>
      <c r="H15" s="30"/>
      <c r="I15" s="30"/>
      <c r="J15" s="30"/>
      <c r="K15" s="30"/>
      <c r="L15" s="30"/>
    </row>
    <row r="16" spans="1:12" ht="47.25" customHeight="1">
      <c r="A16" s="31" t="s">
        <v>135</v>
      </c>
      <c r="B16" s="70" t="s">
        <v>136</v>
      </c>
      <c r="C16" s="71"/>
      <c r="D16" s="71"/>
      <c r="E16" s="72"/>
      <c r="F16" s="5">
        <v>1</v>
      </c>
      <c r="G16" s="5">
        <v>1</v>
      </c>
      <c r="H16" s="30"/>
      <c r="I16" s="30"/>
      <c r="J16" s="30"/>
      <c r="K16" s="30"/>
      <c r="L16" s="30"/>
    </row>
    <row r="17" spans="1:12" ht="35.25" customHeight="1">
      <c r="A17" s="64" t="s">
        <v>137</v>
      </c>
      <c r="B17" s="70" t="s">
        <v>42</v>
      </c>
      <c r="C17" s="71"/>
      <c r="D17" s="71"/>
      <c r="E17" s="72"/>
      <c r="F17" s="5">
        <v>0</v>
      </c>
      <c r="G17" s="5">
        <v>5</v>
      </c>
      <c r="H17" s="30"/>
      <c r="I17" s="30"/>
      <c r="J17" s="30"/>
      <c r="K17" s="30"/>
      <c r="L17" s="30"/>
    </row>
    <row r="18" spans="1:12" ht="27" customHeight="1">
      <c r="A18" s="65"/>
      <c r="B18" s="70" t="s">
        <v>34</v>
      </c>
      <c r="C18" s="71"/>
      <c r="D18" s="71"/>
      <c r="E18" s="72"/>
      <c r="F18" s="5">
        <v>0</v>
      </c>
      <c r="G18" s="5">
        <v>0</v>
      </c>
      <c r="H18" s="30"/>
      <c r="I18" s="30"/>
      <c r="J18" s="30"/>
      <c r="K18" s="30"/>
      <c r="L18" s="30"/>
    </row>
    <row r="19" spans="1:12" ht="27" customHeight="1">
      <c r="A19" s="31" t="s">
        <v>138</v>
      </c>
      <c r="B19" s="70" t="s">
        <v>139</v>
      </c>
      <c r="C19" s="71"/>
      <c r="D19" s="71"/>
      <c r="E19" s="72"/>
      <c r="F19" s="29" t="s">
        <v>27</v>
      </c>
      <c r="G19" s="29" t="s">
        <v>27</v>
      </c>
      <c r="H19" s="30"/>
      <c r="I19" s="30"/>
      <c r="J19" s="30"/>
      <c r="K19" s="30"/>
      <c r="L19" s="30"/>
    </row>
    <row r="20" spans="1:12" ht="40.5" customHeight="1">
      <c r="A20" s="64" t="s">
        <v>157</v>
      </c>
      <c r="B20" s="70" t="s">
        <v>35</v>
      </c>
      <c r="C20" s="71"/>
      <c r="D20" s="71"/>
      <c r="E20" s="72"/>
      <c r="F20" s="5">
        <v>0</v>
      </c>
      <c r="G20" s="5">
        <v>5</v>
      </c>
      <c r="H20" s="30"/>
      <c r="I20" s="30"/>
      <c r="J20" s="30"/>
      <c r="K20" s="30"/>
      <c r="L20" s="30"/>
    </row>
    <row r="21" spans="1:12" ht="26.25" customHeight="1">
      <c r="A21" s="65"/>
      <c r="B21" s="70" t="s">
        <v>36</v>
      </c>
      <c r="C21" s="71"/>
      <c r="D21" s="71"/>
      <c r="E21" s="72"/>
      <c r="F21" s="29">
        <f>F18</f>
        <v>0</v>
      </c>
      <c r="G21" s="29">
        <f>G18</f>
        <v>0</v>
      </c>
      <c r="H21" s="30"/>
      <c r="I21" s="30"/>
      <c r="J21" s="30"/>
      <c r="K21" s="30"/>
      <c r="L21" s="30"/>
    </row>
    <row r="22" spans="1:12" ht="49.5" customHeight="1">
      <c r="A22" s="64" t="s">
        <v>158</v>
      </c>
      <c r="B22" s="70" t="s">
        <v>38</v>
      </c>
      <c r="C22" s="71"/>
      <c r="D22" s="71"/>
      <c r="E22" s="72"/>
      <c r="F22" s="5">
        <v>0</v>
      </c>
      <c r="G22" s="5">
        <v>0</v>
      </c>
      <c r="H22" s="30"/>
      <c r="I22" s="30"/>
      <c r="J22" s="30"/>
      <c r="K22" s="30"/>
      <c r="L22" s="30"/>
    </row>
    <row r="23" spans="1:12" ht="27.75" customHeight="1">
      <c r="A23" s="65"/>
      <c r="B23" s="70" t="s">
        <v>37</v>
      </c>
      <c r="C23" s="71"/>
      <c r="D23" s="71"/>
      <c r="E23" s="72"/>
      <c r="F23" s="29">
        <f>F18</f>
        <v>0</v>
      </c>
      <c r="G23" s="29">
        <f>G18</f>
        <v>0</v>
      </c>
      <c r="H23" s="30"/>
      <c r="I23" s="30"/>
      <c r="J23" s="30"/>
      <c r="K23" s="30"/>
      <c r="L23" s="30"/>
    </row>
    <row r="24" spans="2:12" ht="14.25" customHeight="1">
      <c r="B24" s="33"/>
      <c r="C24" s="33"/>
      <c r="D24" s="33"/>
      <c r="E24" s="33"/>
      <c r="F24" s="34"/>
      <c r="G24" s="34"/>
      <c r="H24" s="30"/>
      <c r="I24" s="30"/>
      <c r="J24" s="30"/>
      <c r="K24" s="30"/>
      <c r="L24" s="30"/>
    </row>
    <row r="25" spans="2:12" ht="10.5" customHeight="1">
      <c r="B25" s="35"/>
      <c r="C25" s="35"/>
      <c r="D25" s="35"/>
      <c r="E25" s="35"/>
      <c r="F25" s="36"/>
      <c r="G25" s="36"/>
      <c r="H25" s="30"/>
      <c r="I25" s="30"/>
      <c r="J25" s="30"/>
      <c r="K25" s="30"/>
      <c r="L25" s="30"/>
    </row>
    <row r="26" spans="2:12" ht="10.5" customHeight="1">
      <c r="B26" s="75" t="s">
        <v>0</v>
      </c>
      <c r="C26" s="75"/>
      <c r="D26" s="75"/>
      <c r="E26" s="75"/>
      <c r="F26" s="75"/>
      <c r="G26" s="75"/>
      <c r="H26" s="30"/>
      <c r="I26" s="30"/>
      <c r="J26" s="30"/>
      <c r="K26" s="30"/>
      <c r="L26" s="30"/>
    </row>
    <row r="27" spans="2:12" ht="10.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10.5" customHeight="1">
      <c r="B28" s="78" t="s">
        <v>199</v>
      </c>
      <c r="C28" s="78"/>
      <c r="D28" s="78"/>
      <c r="E28" s="78"/>
      <c r="F28" s="78"/>
      <c r="G28" s="78"/>
      <c r="H28" s="30"/>
      <c r="I28" s="30"/>
      <c r="J28" s="30"/>
      <c r="K28" s="30"/>
      <c r="L28" s="30"/>
    </row>
    <row r="29" spans="2:12" ht="10.5" customHeight="1">
      <c r="B29" s="76" t="s">
        <v>40</v>
      </c>
      <c r="C29" s="77"/>
      <c r="D29" s="77"/>
      <c r="E29" s="77"/>
      <c r="F29" s="77"/>
      <c r="G29" s="77"/>
      <c r="H29" s="30"/>
      <c r="I29" s="30"/>
      <c r="J29" s="30"/>
      <c r="K29" s="30"/>
      <c r="L29" s="30"/>
    </row>
    <row r="31" spans="2:7" s="26" customFormat="1" ht="10.5">
      <c r="B31" s="66" t="s">
        <v>1</v>
      </c>
      <c r="C31" s="66" t="s">
        <v>2</v>
      </c>
      <c r="D31" s="66"/>
      <c r="E31" s="66" t="s">
        <v>3</v>
      </c>
      <c r="F31" s="66" t="s">
        <v>4</v>
      </c>
      <c r="G31" s="66" t="s">
        <v>7</v>
      </c>
    </row>
    <row r="32" spans="2:7" s="26" customFormat="1" ht="21">
      <c r="B32" s="66"/>
      <c r="C32" s="37" t="s">
        <v>5</v>
      </c>
      <c r="D32" s="37" t="s">
        <v>6</v>
      </c>
      <c r="E32" s="66"/>
      <c r="F32" s="66"/>
      <c r="G32" s="66"/>
    </row>
    <row r="33" spans="2:7" s="25" customFormat="1" ht="9">
      <c r="B33" s="38">
        <v>1</v>
      </c>
      <c r="C33" s="38">
        <v>2</v>
      </c>
      <c r="D33" s="38">
        <v>3</v>
      </c>
      <c r="E33" s="38">
        <v>4</v>
      </c>
      <c r="F33" s="38">
        <v>5</v>
      </c>
      <c r="G33" s="38">
        <v>6</v>
      </c>
    </row>
    <row r="34" spans="2:7" ht="48.75" customHeight="1">
      <c r="B34" s="6" t="s">
        <v>8</v>
      </c>
      <c r="C34" s="1" t="s">
        <v>27</v>
      </c>
      <c r="D34" s="1" t="s">
        <v>27</v>
      </c>
      <c r="E34" s="1" t="s">
        <v>27</v>
      </c>
      <c r="F34" s="1" t="s">
        <v>27</v>
      </c>
      <c r="G34" s="39">
        <f>(G36+G37)/2</f>
        <v>2.5</v>
      </c>
    </row>
    <row r="35" spans="2:7" ht="9.75">
      <c r="B35" s="6" t="s">
        <v>9</v>
      </c>
      <c r="C35" s="1"/>
      <c r="D35" s="1"/>
      <c r="E35" s="1"/>
      <c r="F35" s="1"/>
      <c r="G35" s="1"/>
    </row>
    <row r="36" spans="2:7" ht="39.75">
      <c r="B36" s="6" t="s">
        <v>39</v>
      </c>
      <c r="C36" s="2">
        <f>IF(F5=0,0,F4/F5*100)</f>
        <v>20</v>
      </c>
      <c r="D36" s="2">
        <f>IF(G5=0,0,G4/G5*100)</f>
        <v>40</v>
      </c>
      <c r="E36" s="2">
        <f>IF(D36&gt;0,C36/D36*100,IF(C36=0,100,120))</f>
        <v>50</v>
      </c>
      <c r="F36" s="1" t="s">
        <v>28</v>
      </c>
      <c r="G36" s="1">
        <f>IF(E36&lt;80,3,IF(E36&gt;=80,IF(E36&lt;=120,2,1)))</f>
        <v>3</v>
      </c>
    </row>
    <row r="37" spans="2:7" ht="39.75">
      <c r="B37" s="6" t="s">
        <v>10</v>
      </c>
      <c r="C37" s="2">
        <f>C39+C40+C41+C42</f>
        <v>32</v>
      </c>
      <c r="D37" s="2">
        <f>D39+D40+D41+D42</f>
        <v>38</v>
      </c>
      <c r="E37" s="2">
        <f>IF(D37&gt;0,C37/D37*100,IF(C37=0,100,120))</f>
        <v>84.21052631578947</v>
      </c>
      <c r="F37" s="1" t="s">
        <v>28</v>
      </c>
      <c r="G37" s="1">
        <f>IF(E37&lt;80,3,IF(E37&gt;=80,IF(E37&lt;=120,2,1)))</f>
        <v>2</v>
      </c>
    </row>
    <row r="38" spans="2:7" ht="9.75">
      <c r="B38" s="6" t="s">
        <v>11</v>
      </c>
      <c r="C38" s="1"/>
      <c r="D38" s="1"/>
      <c r="E38" s="1"/>
      <c r="G38" s="1"/>
    </row>
    <row r="39" spans="2:7" ht="36" customHeight="1">
      <c r="B39" s="6" t="s">
        <v>12</v>
      </c>
      <c r="C39" s="2">
        <f>F7</f>
        <v>27</v>
      </c>
      <c r="D39" s="2">
        <f>G7</f>
        <v>30</v>
      </c>
      <c r="E39" s="2">
        <f>IF(D39&gt;0,C39/D39*100,IF(C39=0,100,120))</f>
        <v>90</v>
      </c>
      <c r="F39" s="1" t="s">
        <v>27</v>
      </c>
      <c r="G39" s="1" t="s">
        <v>27</v>
      </c>
    </row>
    <row r="40" spans="2:7" ht="39.75">
      <c r="B40" s="6" t="s">
        <v>100</v>
      </c>
      <c r="C40" s="2">
        <f>IF(F8=0,0,1)</f>
        <v>1</v>
      </c>
      <c r="D40" s="2">
        <f>IF(G8=0,0,1)</f>
        <v>1</v>
      </c>
      <c r="E40" s="2">
        <f>IF(D40&gt;0,C40/D40*100,IF(C40=0,100,120))</f>
        <v>100</v>
      </c>
      <c r="F40" s="1" t="s">
        <v>27</v>
      </c>
      <c r="G40" s="1" t="s">
        <v>27</v>
      </c>
    </row>
    <row r="41" spans="2:7" ht="19.5">
      <c r="B41" s="6" t="s">
        <v>13</v>
      </c>
      <c r="C41" s="2">
        <f>F9</f>
        <v>3</v>
      </c>
      <c r="D41" s="2">
        <f>G9</f>
        <v>6</v>
      </c>
      <c r="E41" s="2">
        <f>IF(D41&gt;0,C41/D41*100,IF(C41=0,100,120))</f>
        <v>50</v>
      </c>
      <c r="F41" s="1" t="s">
        <v>27</v>
      </c>
      <c r="G41" s="1" t="s">
        <v>27</v>
      </c>
    </row>
    <row r="42" spans="2:7" ht="30">
      <c r="B42" s="6" t="s">
        <v>14</v>
      </c>
      <c r="C42" s="2">
        <f>F10</f>
        <v>1</v>
      </c>
      <c r="D42" s="2">
        <f>G10</f>
        <v>1</v>
      </c>
      <c r="E42" s="2">
        <f>IF(D42&gt;0,C42/D42*100,IF(C42=0,100,120))</f>
        <v>100</v>
      </c>
      <c r="F42" s="1" t="s">
        <v>27</v>
      </c>
      <c r="G42" s="1" t="s">
        <v>27</v>
      </c>
    </row>
    <row r="43" spans="2:7" ht="9.75">
      <c r="B43" s="6"/>
      <c r="C43" s="1"/>
      <c r="D43" s="1"/>
      <c r="E43" s="1"/>
      <c r="G43" s="1"/>
    </row>
    <row r="44" spans="2:7" ht="30">
      <c r="B44" s="6" t="s">
        <v>15</v>
      </c>
      <c r="C44" s="1" t="s">
        <v>27</v>
      </c>
      <c r="D44" s="1" t="s">
        <v>27</v>
      </c>
      <c r="E44" s="1" t="s">
        <v>27</v>
      </c>
      <c r="F44" s="1" t="s">
        <v>27</v>
      </c>
      <c r="G44" s="39">
        <f>(G46+G47+G48)/3</f>
        <v>2.6666666666666665</v>
      </c>
    </row>
    <row r="45" spans="2:7" ht="9.75">
      <c r="B45" s="6" t="s">
        <v>16</v>
      </c>
      <c r="C45" s="1"/>
      <c r="D45" s="1"/>
      <c r="E45" s="1"/>
      <c r="G45" s="1"/>
    </row>
    <row r="46" spans="2:7" ht="30">
      <c r="B46" s="6" t="s">
        <v>17</v>
      </c>
      <c r="C46" s="1">
        <f aca="true" t="shared" si="0" ref="C46:D48">IF(F12=0,0,1)</f>
        <v>1</v>
      </c>
      <c r="D46" s="1">
        <f t="shared" si="0"/>
        <v>1</v>
      </c>
      <c r="E46" s="2">
        <f aca="true" t="shared" si="1" ref="E46:E52">IF(D46&gt;0,C46/D46*100,IF(C46=0,100,120))</f>
        <v>100</v>
      </c>
      <c r="F46" s="1" t="s">
        <v>28</v>
      </c>
      <c r="G46" s="1">
        <f aca="true" t="shared" si="2" ref="G46:G52">IF(E46&lt;80,3,IF(E46&gt;=80,IF(E46&lt;=120,2,1)))</f>
        <v>2</v>
      </c>
    </row>
    <row r="47" spans="2:7" ht="39.75">
      <c r="B47" s="6" t="s">
        <v>18</v>
      </c>
      <c r="C47" s="1">
        <f t="shared" si="0"/>
        <v>0</v>
      </c>
      <c r="D47" s="1">
        <f t="shared" si="0"/>
        <v>1</v>
      </c>
      <c r="E47" s="2">
        <f t="shared" si="1"/>
        <v>0</v>
      </c>
      <c r="F47" s="1" t="s">
        <v>28</v>
      </c>
      <c r="G47" s="1">
        <f t="shared" si="2"/>
        <v>3</v>
      </c>
    </row>
    <row r="48" spans="2:7" ht="39.75">
      <c r="B48" s="6" t="s">
        <v>19</v>
      </c>
      <c r="C48" s="1">
        <f t="shared" si="0"/>
        <v>0</v>
      </c>
      <c r="D48" s="1">
        <f t="shared" si="0"/>
        <v>1</v>
      </c>
      <c r="E48" s="2">
        <f t="shared" si="1"/>
        <v>0</v>
      </c>
      <c r="F48" s="1" t="s">
        <v>28</v>
      </c>
      <c r="G48" s="1">
        <f t="shared" si="2"/>
        <v>3</v>
      </c>
    </row>
    <row r="49" spans="2:7" ht="9.75">
      <c r="B49" s="6"/>
      <c r="C49" s="1"/>
      <c r="D49" s="1"/>
      <c r="E49" s="1"/>
      <c r="G49" s="1"/>
    </row>
    <row r="50" spans="2:7" ht="39.75">
      <c r="B50" s="6" t="s">
        <v>20</v>
      </c>
      <c r="C50" s="1">
        <f>IF(F15=0,0,1)</f>
        <v>1</v>
      </c>
      <c r="D50" s="1">
        <f>IF(G15=0,0,1)</f>
        <v>1</v>
      </c>
      <c r="E50" s="2">
        <f t="shared" si="1"/>
        <v>100</v>
      </c>
      <c r="F50" s="1" t="s">
        <v>28</v>
      </c>
      <c r="G50" s="39">
        <f t="shared" si="2"/>
        <v>2</v>
      </c>
    </row>
    <row r="51" spans="2:7" ht="9.75">
      <c r="B51" s="6"/>
      <c r="C51" s="1"/>
      <c r="D51" s="1"/>
      <c r="E51" s="1"/>
      <c r="G51" s="1"/>
    </row>
    <row r="52" spans="2:7" ht="49.5">
      <c r="B52" s="6" t="s">
        <v>21</v>
      </c>
      <c r="C52" s="1">
        <f>IF(F16=0,0,1)</f>
        <v>1</v>
      </c>
      <c r="D52" s="1">
        <f>IF(G16=0,0,1)</f>
        <v>1</v>
      </c>
      <c r="E52" s="2">
        <f t="shared" si="1"/>
        <v>100</v>
      </c>
      <c r="F52" s="1" t="s">
        <v>28</v>
      </c>
      <c r="G52" s="39">
        <f t="shared" si="2"/>
        <v>2</v>
      </c>
    </row>
    <row r="53" spans="2:7" ht="9.75">
      <c r="B53" s="6"/>
      <c r="C53" s="1"/>
      <c r="D53" s="1"/>
      <c r="E53" s="1"/>
      <c r="F53" s="1"/>
      <c r="G53" s="1"/>
    </row>
    <row r="54" spans="2:7" ht="30">
      <c r="B54" s="6" t="s">
        <v>22</v>
      </c>
      <c r="C54" s="2">
        <f>C55</f>
        <v>0</v>
      </c>
      <c r="D54" s="2">
        <f>D55</f>
        <v>0</v>
      </c>
      <c r="E54" s="2">
        <f>E55</f>
        <v>100</v>
      </c>
      <c r="F54" s="1" t="s">
        <v>29</v>
      </c>
      <c r="G54" s="39">
        <f>G55</f>
        <v>2</v>
      </c>
    </row>
    <row r="55" spans="2:7" ht="72" customHeight="1">
      <c r="B55" s="6" t="s">
        <v>45</v>
      </c>
      <c r="C55" s="2">
        <f>IF(F18=0,0,F17/F18*100)</f>
        <v>0</v>
      </c>
      <c r="D55" s="2">
        <f>IF(G18=0,0,G17/G18*100)</f>
        <v>0</v>
      </c>
      <c r="E55" s="2">
        <f>IF(D55&gt;0,C55/D55*100,IF(C55=0,100,120))</f>
        <v>100</v>
      </c>
      <c r="F55" s="1" t="s">
        <v>29</v>
      </c>
      <c r="G55" s="40">
        <f>IF(E55&lt;80,1,IF(E55&gt;=80,IF(E55&lt;=120,2,3)))</f>
        <v>2</v>
      </c>
    </row>
    <row r="56" spans="2:7" ht="9.75">
      <c r="B56" s="6"/>
      <c r="C56" s="1"/>
      <c r="D56" s="1"/>
      <c r="E56" s="1"/>
      <c r="G56" s="1"/>
    </row>
    <row r="57" spans="2:7" ht="39.75">
      <c r="B57" s="6" t="s">
        <v>23</v>
      </c>
      <c r="C57" s="1" t="s">
        <v>27</v>
      </c>
      <c r="D57" s="1" t="s">
        <v>27</v>
      </c>
      <c r="E57" s="1" t="s">
        <v>27</v>
      </c>
      <c r="F57" s="1" t="s">
        <v>27</v>
      </c>
      <c r="G57" s="39">
        <f>(G59+G60)/2</f>
        <v>2</v>
      </c>
    </row>
    <row r="58" spans="2:7" ht="9.75">
      <c r="B58" s="6" t="s">
        <v>16</v>
      </c>
      <c r="C58" s="1"/>
      <c r="D58" s="1"/>
      <c r="E58" s="1"/>
      <c r="G58" s="1"/>
    </row>
    <row r="59" spans="2:7" ht="39.75">
      <c r="B59" s="6" t="s">
        <v>43</v>
      </c>
      <c r="C59" s="2">
        <f>IF(F21=0,0,F20/F21*100)</f>
        <v>0</v>
      </c>
      <c r="D59" s="2">
        <f>IF(G21=0,0,G20/G21*100)</f>
        <v>0</v>
      </c>
      <c r="E59" s="2">
        <f>IF(D59&gt;0,C59/D59*100,IF(C59=0,100,120))</f>
        <v>100</v>
      </c>
      <c r="F59" s="1" t="s">
        <v>29</v>
      </c>
      <c r="G59" s="1">
        <f>IF(E59&lt;80,1,IF(E59&gt;=80,IF(E59&lt;=120,2,3)))</f>
        <v>2</v>
      </c>
    </row>
    <row r="60" spans="2:7" ht="60">
      <c r="B60" s="6" t="s">
        <v>44</v>
      </c>
      <c r="C60" s="2">
        <f>IF(F23=0,0,F22/F23*100)</f>
        <v>0</v>
      </c>
      <c r="D60" s="2">
        <f>IF(G23=0,0,G22/G23*100)</f>
        <v>0</v>
      </c>
      <c r="E60" s="2">
        <f>IF(D60&gt;0,C60/D60*100,IF(C60=0,100,120))</f>
        <v>100</v>
      </c>
      <c r="F60" s="1" t="s">
        <v>29</v>
      </c>
      <c r="G60" s="1">
        <f>IF(E60&lt;80,1,IF(E60&gt;=80,IF(E60&lt;=120,2,3)))</f>
        <v>2</v>
      </c>
    </row>
    <row r="61" spans="2:7" ht="9.75">
      <c r="B61" s="6"/>
      <c r="C61" s="1"/>
      <c r="D61" s="1"/>
      <c r="E61" s="1"/>
      <c r="G61" s="1"/>
    </row>
    <row r="62" spans="2:7" ht="19.5">
      <c r="B62" s="6" t="s">
        <v>116</v>
      </c>
      <c r="C62" s="1" t="s">
        <v>27</v>
      </c>
      <c r="D62" s="1" t="s">
        <v>27</v>
      </c>
      <c r="E62" s="1" t="s">
        <v>27</v>
      </c>
      <c r="F62" s="1" t="s">
        <v>27</v>
      </c>
      <c r="G62" s="39">
        <f>(G34+G44+G50+G52+G54+G57)/6</f>
        <v>2.194444444444444</v>
      </c>
    </row>
    <row r="65" spans="2:7" s="41" customFormat="1" ht="9.75">
      <c r="B65" s="42" t="s">
        <v>200</v>
      </c>
      <c r="C65" s="67"/>
      <c r="D65" s="67"/>
      <c r="E65" s="67"/>
      <c r="F65" s="63" t="s">
        <v>126</v>
      </c>
      <c r="G65" s="63"/>
    </row>
    <row r="66" spans="1:7" s="43" customFormat="1" ht="11.25" customHeight="1">
      <c r="A66" s="28"/>
      <c r="B66" s="28" t="s">
        <v>24</v>
      </c>
      <c r="C66" s="62" t="s">
        <v>25</v>
      </c>
      <c r="D66" s="62"/>
      <c r="E66" s="62"/>
      <c r="F66" s="62" t="s">
        <v>26</v>
      </c>
      <c r="G66" s="62"/>
    </row>
  </sheetData>
  <sheetProtection password="CC68" sheet="1"/>
  <mergeCells count="40">
    <mergeCell ref="B16:E16"/>
    <mergeCell ref="G31:G32"/>
    <mergeCell ref="B18:E18"/>
    <mergeCell ref="B20:E20"/>
    <mergeCell ref="B26:G26"/>
    <mergeCell ref="B29:G29"/>
    <mergeCell ref="B23:E23"/>
    <mergeCell ref="B21:E21"/>
    <mergeCell ref="B22:E22"/>
    <mergeCell ref="B28:G28"/>
    <mergeCell ref="B19:E19"/>
    <mergeCell ref="B2:G2"/>
    <mergeCell ref="B4:E4"/>
    <mergeCell ref="B5:E5"/>
    <mergeCell ref="B3:E3"/>
    <mergeCell ref="B7:E7"/>
    <mergeCell ref="B9:E9"/>
    <mergeCell ref="B10:E10"/>
    <mergeCell ref="B8:E8"/>
    <mergeCell ref="B12:E12"/>
    <mergeCell ref="A4:A5"/>
    <mergeCell ref="A6:A10"/>
    <mergeCell ref="A11:A14"/>
    <mergeCell ref="A17:A18"/>
    <mergeCell ref="B6:E6"/>
    <mergeCell ref="B11:E11"/>
    <mergeCell ref="B15:E15"/>
    <mergeCell ref="B17:E17"/>
    <mergeCell ref="B13:E13"/>
    <mergeCell ref="B14:E14"/>
    <mergeCell ref="F66:G66"/>
    <mergeCell ref="F65:G65"/>
    <mergeCell ref="A20:A21"/>
    <mergeCell ref="A22:A23"/>
    <mergeCell ref="C31:D31"/>
    <mergeCell ref="B31:B32"/>
    <mergeCell ref="E31:E32"/>
    <mergeCell ref="C65:E65"/>
    <mergeCell ref="C66:E66"/>
    <mergeCell ref="F31:F32"/>
  </mergeCells>
  <printOptions horizontalCentered="1"/>
  <pageMargins left="0.73" right="0.15748031496062992" top="0.35" bottom="0.27" header="0.17" footer="0.17"/>
  <pageSetup horizontalDpi="600" verticalDpi="600" orientation="portrait" paperSize="9" r:id="rId1"/>
  <rowBreaks count="1" manualBreakCount="1">
    <brk id="23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L50"/>
  <sheetViews>
    <sheetView zoomScale="105" zoomScaleNormal="105" zoomScalePageLayoutView="0" workbookViewId="0" topLeftCell="A49">
      <selection activeCell="C49" sqref="C49:E49"/>
    </sheetView>
  </sheetViews>
  <sheetFormatPr defaultColWidth="9.33203125" defaultRowHeight="11.25"/>
  <cols>
    <col min="1" max="1" width="7" style="26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73" t="s">
        <v>50</v>
      </c>
      <c r="C2" s="73"/>
      <c r="D2" s="73"/>
      <c r="E2" s="73"/>
      <c r="F2" s="73"/>
      <c r="G2" s="73"/>
      <c r="H2" s="30"/>
      <c r="I2" s="30"/>
      <c r="J2" s="30"/>
      <c r="K2" s="30"/>
      <c r="L2" s="30"/>
    </row>
    <row r="3" spans="1:12" ht="18" customHeight="1">
      <c r="A3" s="31"/>
      <c r="B3" s="74" t="s">
        <v>49</v>
      </c>
      <c r="C3" s="74"/>
      <c r="D3" s="74"/>
      <c r="E3" s="74"/>
      <c r="F3" s="32" t="s">
        <v>31</v>
      </c>
      <c r="G3" s="32" t="s">
        <v>30</v>
      </c>
      <c r="H3" s="30"/>
      <c r="I3" s="30"/>
      <c r="J3" s="30"/>
      <c r="K3" s="30"/>
      <c r="L3" s="30"/>
    </row>
    <row r="4" spans="1:12" ht="26.25" customHeight="1">
      <c r="A4" s="31" t="s">
        <v>140</v>
      </c>
      <c r="B4" s="69" t="s">
        <v>141</v>
      </c>
      <c r="C4" s="69"/>
      <c r="D4" s="69"/>
      <c r="E4" s="69"/>
      <c r="F4" s="29" t="s">
        <v>27</v>
      </c>
      <c r="G4" s="29" t="s">
        <v>27</v>
      </c>
      <c r="H4" s="30"/>
      <c r="I4" s="30"/>
      <c r="J4" s="30"/>
      <c r="K4" s="30"/>
      <c r="L4" s="30"/>
    </row>
    <row r="5" spans="1:12" ht="48" customHeight="1">
      <c r="A5" s="31" t="s">
        <v>128</v>
      </c>
      <c r="B5" s="70" t="s">
        <v>61</v>
      </c>
      <c r="C5" s="71"/>
      <c r="D5" s="71"/>
      <c r="E5" s="72"/>
      <c r="F5" s="5">
        <v>30</v>
      </c>
      <c r="G5" s="5">
        <v>30</v>
      </c>
      <c r="H5" s="30"/>
      <c r="I5" s="30"/>
      <c r="J5" s="30"/>
      <c r="K5" s="30"/>
      <c r="L5" s="30"/>
    </row>
    <row r="6" spans="1:12" ht="37.5" customHeight="1">
      <c r="A6" s="64" t="s">
        <v>129</v>
      </c>
      <c r="B6" s="70" t="s">
        <v>62</v>
      </c>
      <c r="C6" s="71"/>
      <c r="D6" s="71"/>
      <c r="E6" s="72"/>
      <c r="F6" s="29" t="s">
        <v>27</v>
      </c>
      <c r="G6" s="29" t="s">
        <v>27</v>
      </c>
      <c r="H6" s="30"/>
      <c r="I6" s="30"/>
      <c r="J6" s="30"/>
      <c r="K6" s="30"/>
      <c r="L6" s="30"/>
    </row>
    <row r="7" spans="1:12" ht="36" customHeight="1">
      <c r="A7" s="68"/>
      <c r="B7" s="70" t="s">
        <v>63</v>
      </c>
      <c r="C7" s="71"/>
      <c r="D7" s="71"/>
      <c r="E7" s="72"/>
      <c r="F7" s="5">
        <v>0</v>
      </c>
      <c r="G7" s="5">
        <v>180</v>
      </c>
      <c r="H7" s="30"/>
      <c r="I7" s="30"/>
      <c r="J7" s="30"/>
      <c r="K7" s="30"/>
      <c r="L7" s="30"/>
    </row>
    <row r="8" spans="1:12" ht="30" customHeight="1">
      <c r="A8" s="65"/>
      <c r="B8" s="70" t="s">
        <v>64</v>
      </c>
      <c r="C8" s="71"/>
      <c r="D8" s="71"/>
      <c r="E8" s="72"/>
      <c r="F8" s="5">
        <v>0</v>
      </c>
      <c r="G8" s="5">
        <v>180</v>
      </c>
      <c r="H8" s="30"/>
      <c r="I8" s="30"/>
      <c r="J8" s="30"/>
      <c r="K8" s="30"/>
      <c r="L8" s="30"/>
    </row>
    <row r="9" spans="1:12" ht="38.25" customHeight="1">
      <c r="A9" s="64" t="s">
        <v>142</v>
      </c>
      <c r="B9" s="70" t="s">
        <v>66</v>
      </c>
      <c r="C9" s="71"/>
      <c r="D9" s="71"/>
      <c r="E9" s="72"/>
      <c r="F9" s="5">
        <v>0</v>
      </c>
      <c r="G9" s="5">
        <v>0</v>
      </c>
      <c r="H9" s="30"/>
      <c r="I9" s="30"/>
      <c r="J9" s="30"/>
      <c r="K9" s="30"/>
      <c r="L9" s="30"/>
    </row>
    <row r="10" spans="1:12" ht="36" customHeight="1">
      <c r="A10" s="65"/>
      <c r="B10" s="70" t="s">
        <v>67</v>
      </c>
      <c r="C10" s="71"/>
      <c r="D10" s="71"/>
      <c r="E10" s="72"/>
      <c r="F10" s="5">
        <v>0</v>
      </c>
      <c r="G10" s="5">
        <v>0</v>
      </c>
      <c r="H10" s="30"/>
      <c r="I10" s="30"/>
      <c r="J10" s="30"/>
      <c r="K10" s="30"/>
      <c r="L10" s="30"/>
    </row>
    <row r="11" spans="1:12" ht="33.75" customHeight="1">
      <c r="A11" s="64" t="s">
        <v>143</v>
      </c>
      <c r="B11" s="70" t="s">
        <v>70</v>
      </c>
      <c r="C11" s="71"/>
      <c r="D11" s="71"/>
      <c r="E11" s="72"/>
      <c r="F11" s="5">
        <v>0</v>
      </c>
      <c r="G11" s="5">
        <v>0</v>
      </c>
      <c r="H11" s="30"/>
      <c r="I11" s="30"/>
      <c r="J11" s="30"/>
      <c r="K11" s="30"/>
      <c r="L11" s="30"/>
    </row>
    <row r="12" spans="1:12" ht="24.75" customHeight="1">
      <c r="A12" s="65"/>
      <c r="B12" s="70" t="s">
        <v>69</v>
      </c>
      <c r="C12" s="71"/>
      <c r="D12" s="71"/>
      <c r="E12" s="72"/>
      <c r="F12" s="29">
        <f>'ф.2.1 ИндИнф (Ин)'!F23</f>
        <v>0</v>
      </c>
      <c r="G12" s="29">
        <f>'ф.2.1 ИндИнф (Ин)'!G23</f>
        <v>0</v>
      </c>
      <c r="H12" s="30"/>
      <c r="I12" s="30"/>
      <c r="J12" s="30"/>
      <c r="K12" s="30"/>
      <c r="L12" s="30"/>
    </row>
    <row r="13" spans="1:12" ht="46.5" customHeight="1">
      <c r="A13" s="31" t="s">
        <v>144</v>
      </c>
      <c r="B13" s="70" t="s">
        <v>145</v>
      </c>
      <c r="C13" s="71"/>
      <c r="D13" s="71"/>
      <c r="E13" s="72"/>
      <c r="F13" s="5">
        <v>1</v>
      </c>
      <c r="G13" s="5">
        <v>1</v>
      </c>
      <c r="H13" s="30"/>
      <c r="I13" s="30"/>
      <c r="J13" s="30"/>
      <c r="K13" s="30"/>
      <c r="L13" s="30"/>
    </row>
    <row r="14" spans="1:12" ht="36.75" customHeight="1">
      <c r="A14" s="64" t="s">
        <v>146</v>
      </c>
      <c r="B14" s="70" t="s">
        <v>72</v>
      </c>
      <c r="C14" s="71"/>
      <c r="D14" s="71"/>
      <c r="E14" s="72"/>
      <c r="F14" s="5">
        <v>0</v>
      </c>
      <c r="G14" s="5">
        <v>5</v>
      </c>
      <c r="H14" s="30"/>
      <c r="I14" s="30"/>
      <c r="J14" s="30"/>
      <c r="K14" s="30"/>
      <c r="L14" s="30"/>
    </row>
    <row r="15" spans="1:12" ht="35.25" customHeight="1">
      <c r="A15" s="65"/>
      <c r="B15" s="70" t="s">
        <v>73</v>
      </c>
      <c r="C15" s="71"/>
      <c r="D15" s="71"/>
      <c r="E15" s="72"/>
      <c r="F15" s="5">
        <v>0</v>
      </c>
      <c r="G15" s="5">
        <v>0</v>
      </c>
      <c r="H15" s="30"/>
      <c r="I15" s="30"/>
      <c r="J15" s="30"/>
      <c r="K15" s="30"/>
      <c r="L15" s="30"/>
    </row>
    <row r="16" spans="1:12" ht="36" customHeight="1">
      <c r="A16" s="64" t="s">
        <v>147</v>
      </c>
      <c r="B16" s="70" t="s">
        <v>76</v>
      </c>
      <c r="C16" s="71"/>
      <c r="D16" s="71"/>
      <c r="E16" s="72"/>
      <c r="F16" s="5">
        <v>0</v>
      </c>
      <c r="G16" s="5">
        <v>0</v>
      </c>
      <c r="H16" s="30"/>
      <c r="I16" s="30"/>
      <c r="J16" s="30"/>
      <c r="K16" s="30"/>
      <c r="L16" s="30"/>
    </row>
    <row r="17" spans="1:12" ht="27" customHeight="1">
      <c r="A17" s="65"/>
      <c r="B17" s="70" t="s">
        <v>75</v>
      </c>
      <c r="C17" s="71"/>
      <c r="D17" s="71"/>
      <c r="E17" s="72"/>
      <c r="F17" s="29">
        <f>'ф.2.1 ИндИнф (Ин)'!F23</f>
        <v>0</v>
      </c>
      <c r="G17" s="29">
        <f>'ф.2.1 ИндИнф (Ин)'!G23</f>
        <v>0</v>
      </c>
      <c r="H17" s="30"/>
      <c r="I17" s="30"/>
      <c r="J17" s="30"/>
      <c r="K17" s="30"/>
      <c r="L17" s="30"/>
    </row>
    <row r="18" spans="2:12" ht="12.75" customHeight="1">
      <c r="B18" s="33"/>
      <c r="C18" s="33"/>
      <c r="D18" s="33"/>
      <c r="E18" s="33"/>
      <c r="F18" s="34"/>
      <c r="G18" s="34"/>
      <c r="H18" s="30"/>
      <c r="I18" s="30"/>
      <c r="J18" s="30"/>
      <c r="K18" s="30"/>
      <c r="L18" s="30"/>
    </row>
    <row r="19" spans="2:12" ht="10.5" customHeight="1">
      <c r="B19" s="75" t="s">
        <v>51</v>
      </c>
      <c r="C19" s="75"/>
      <c r="D19" s="75"/>
      <c r="E19" s="75"/>
      <c r="F19" s="75"/>
      <c r="G19" s="75"/>
      <c r="H19" s="30"/>
      <c r="I19" s="30"/>
      <c r="J19" s="30"/>
      <c r="K19" s="30"/>
      <c r="L19" s="30"/>
    </row>
    <row r="20" spans="2:12" ht="10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2:12" ht="10.5" customHeight="1">
      <c r="B21" s="78" t="s">
        <v>199</v>
      </c>
      <c r="C21" s="78"/>
      <c r="D21" s="78"/>
      <c r="E21" s="78"/>
      <c r="F21" s="78"/>
      <c r="G21" s="78"/>
      <c r="H21" s="30"/>
      <c r="I21" s="30"/>
      <c r="J21" s="30"/>
      <c r="K21" s="30"/>
      <c r="L21" s="30"/>
    </row>
    <row r="22" spans="2:12" ht="10.5" customHeight="1">
      <c r="B22" s="76" t="s">
        <v>40</v>
      </c>
      <c r="C22" s="77"/>
      <c r="D22" s="77"/>
      <c r="E22" s="77"/>
      <c r="F22" s="77"/>
      <c r="G22" s="77"/>
      <c r="H22" s="30"/>
      <c r="I22" s="30"/>
      <c r="J22" s="30"/>
      <c r="K22" s="30"/>
      <c r="L22" s="30"/>
    </row>
    <row r="24" spans="2:7" s="26" customFormat="1" ht="10.5">
      <c r="B24" s="66" t="s">
        <v>1</v>
      </c>
      <c r="C24" s="66" t="s">
        <v>2</v>
      </c>
      <c r="D24" s="66"/>
      <c r="E24" s="66" t="s">
        <v>3</v>
      </c>
      <c r="F24" s="66" t="s">
        <v>4</v>
      </c>
      <c r="G24" s="66" t="s">
        <v>7</v>
      </c>
    </row>
    <row r="25" spans="2:7" s="26" customFormat="1" ht="21">
      <c r="B25" s="66"/>
      <c r="C25" s="37" t="s">
        <v>5</v>
      </c>
      <c r="D25" s="37" t="s">
        <v>6</v>
      </c>
      <c r="E25" s="66"/>
      <c r="F25" s="66"/>
      <c r="G25" s="66"/>
    </row>
    <row r="26" spans="2:7" s="25" customFormat="1" ht="9">
      <c r="B26" s="38">
        <v>1</v>
      </c>
      <c r="C26" s="38">
        <v>2</v>
      </c>
      <c r="D26" s="38">
        <v>3</v>
      </c>
      <c r="E26" s="38">
        <v>4</v>
      </c>
      <c r="F26" s="38">
        <v>5</v>
      </c>
      <c r="G26" s="38">
        <v>6</v>
      </c>
    </row>
    <row r="27" spans="2:7" ht="27" customHeight="1">
      <c r="B27" s="6" t="s">
        <v>52</v>
      </c>
      <c r="C27" s="1" t="s">
        <v>27</v>
      </c>
      <c r="D27" s="1" t="s">
        <v>27</v>
      </c>
      <c r="E27" s="1" t="s">
        <v>27</v>
      </c>
      <c r="F27" s="1" t="s">
        <v>27</v>
      </c>
      <c r="G27" s="39">
        <f>(G29+G33)/2</f>
        <v>0.5</v>
      </c>
    </row>
    <row r="28" spans="2:7" ht="9.75">
      <c r="B28" s="6" t="s">
        <v>16</v>
      </c>
      <c r="C28" s="1"/>
      <c r="D28" s="1"/>
      <c r="E28" s="1"/>
      <c r="F28" s="1"/>
      <c r="G28" s="1"/>
    </row>
    <row r="29" spans="2:7" ht="50.25" customHeight="1">
      <c r="B29" s="6" t="s">
        <v>53</v>
      </c>
      <c r="C29" s="2">
        <f>F5</f>
        <v>30</v>
      </c>
      <c r="D29" s="2">
        <f>G5</f>
        <v>30</v>
      </c>
      <c r="E29" s="2">
        <f>IF(D29&gt;0,C29/D29*100,IF(C29=0,100,120))</f>
        <v>100</v>
      </c>
      <c r="F29" s="1" t="s">
        <v>29</v>
      </c>
      <c r="G29" s="44">
        <f>IF(E29&lt;80,0.25,IF(E29&gt;=80,IF(E29&lt;=120,0.5,0.75)))</f>
        <v>0.5</v>
      </c>
    </row>
    <row r="30" spans="2:7" ht="30">
      <c r="B30" s="6" t="s">
        <v>54</v>
      </c>
      <c r="C30" s="1" t="s">
        <v>27</v>
      </c>
      <c r="D30" s="1" t="s">
        <v>27</v>
      </c>
      <c r="E30" s="2"/>
      <c r="F30" s="1" t="s">
        <v>29</v>
      </c>
      <c r="G30" s="1"/>
    </row>
    <row r="31" spans="2:7" ht="30">
      <c r="B31" s="6" t="s">
        <v>55</v>
      </c>
      <c r="C31" s="2">
        <f>F7</f>
        <v>0</v>
      </c>
      <c r="D31" s="2">
        <f>G7</f>
        <v>180</v>
      </c>
      <c r="E31" s="2">
        <f>IF(D31&gt;0,C31/D31*100,IF(C31=0,100,120))</f>
        <v>0</v>
      </c>
      <c r="F31" s="1" t="s">
        <v>27</v>
      </c>
      <c r="G31" s="1" t="s">
        <v>27</v>
      </c>
    </row>
    <row r="32" spans="2:7" ht="23.25" customHeight="1">
      <c r="B32" s="6" t="s">
        <v>56</v>
      </c>
      <c r="C32" s="2">
        <f>F8</f>
        <v>0</v>
      </c>
      <c r="D32" s="2">
        <f>G8</f>
        <v>180</v>
      </c>
      <c r="E32" s="2">
        <f>IF(D32&gt;0,C32/D32*100,IF(C32=0,100,120))</f>
        <v>0</v>
      </c>
      <c r="F32" s="1" t="s">
        <v>27</v>
      </c>
      <c r="G32" s="1" t="s">
        <v>27</v>
      </c>
    </row>
    <row r="33" spans="2:7" ht="60">
      <c r="B33" s="6" t="s">
        <v>65</v>
      </c>
      <c r="C33" s="2">
        <f>IF(F10=0,0,F9/F10*100)</f>
        <v>0</v>
      </c>
      <c r="D33" s="2">
        <f>IF(G10=0,0,G9/G10*100)</f>
        <v>0</v>
      </c>
      <c r="E33" s="2">
        <f>IF(D33&gt;0,C33/D33*100,IF(C33=0,100,120))</f>
        <v>100</v>
      </c>
      <c r="F33" s="1" t="s">
        <v>29</v>
      </c>
      <c r="G33" s="44">
        <f>IF(E33&lt;80,0.25,IF(E33&gt;=80,IF(E33&lt;=120,0.5,0.75)))</f>
        <v>0.5</v>
      </c>
    </row>
    <row r="34" spans="2:7" ht="9.75">
      <c r="B34" s="6"/>
      <c r="C34" s="2"/>
      <c r="D34" s="2"/>
      <c r="E34" s="2"/>
      <c r="F34" s="1"/>
      <c r="G34" s="1"/>
    </row>
    <row r="35" spans="2:7" ht="30">
      <c r="B35" s="6" t="s">
        <v>57</v>
      </c>
      <c r="C35" s="2">
        <f>C36</f>
        <v>0</v>
      </c>
      <c r="D35" s="2">
        <f>D36</f>
        <v>0</v>
      </c>
      <c r="E35" s="2">
        <f>E36</f>
        <v>100</v>
      </c>
      <c r="F35" s="1"/>
      <c r="G35" s="39">
        <f>G36</f>
        <v>0.5</v>
      </c>
    </row>
    <row r="36" spans="2:7" ht="39.75">
      <c r="B36" s="6" t="s">
        <v>68</v>
      </c>
      <c r="C36" s="2">
        <f>IF(F12=0,0,F11/F12*100)</f>
        <v>0</v>
      </c>
      <c r="D36" s="2">
        <f>IF(G12=0,0,G11/G12*100)</f>
        <v>0</v>
      </c>
      <c r="E36" s="2">
        <f>IF(D36&gt;0,C36/D36*100,IF(C36=0,100,120))</f>
        <v>100</v>
      </c>
      <c r="F36" s="1" t="s">
        <v>29</v>
      </c>
      <c r="G36" s="44">
        <f>IF(E36&lt;80,0.25,IF(E36&gt;=80,IF(E36&lt;=120,0.5,0.75)))</f>
        <v>0.5</v>
      </c>
    </row>
    <row r="37" spans="2:7" ht="10.5">
      <c r="B37" s="6"/>
      <c r="C37" s="1"/>
      <c r="D37" s="1"/>
      <c r="E37" s="2"/>
      <c r="F37" s="1"/>
      <c r="G37" s="4"/>
    </row>
    <row r="38" spans="2:7" ht="19.5">
      <c r="B38" s="6" t="s">
        <v>58</v>
      </c>
      <c r="C38" s="1" t="s">
        <v>27</v>
      </c>
      <c r="D38" s="1" t="s">
        <v>27</v>
      </c>
      <c r="E38" s="1" t="s">
        <v>27</v>
      </c>
      <c r="F38" s="1" t="s">
        <v>27</v>
      </c>
      <c r="G38" s="39">
        <f>(G40+G41)/2</f>
        <v>0.5</v>
      </c>
    </row>
    <row r="39" spans="2:7" ht="9.75">
      <c r="B39" s="6" t="s">
        <v>16</v>
      </c>
      <c r="C39" s="1"/>
      <c r="D39" s="1"/>
      <c r="E39" s="1"/>
      <c r="G39" s="1"/>
    </row>
    <row r="40" spans="2:7" ht="46.5" customHeight="1">
      <c r="B40" s="6" t="s">
        <v>59</v>
      </c>
      <c r="C40" s="2">
        <f>IF(F13=0,0,1)</f>
        <v>1</v>
      </c>
      <c r="D40" s="2">
        <f>IF(G13=0,0,1)</f>
        <v>1</v>
      </c>
      <c r="E40" s="2">
        <f>IF(D40&gt;0,C40/D40*100,IF(C40=0,100,120))</f>
        <v>100</v>
      </c>
      <c r="F40" s="1" t="s">
        <v>28</v>
      </c>
      <c r="G40" s="44">
        <f>IF(E40&lt;80,0.75,IF(E40&gt;=80,IF(E40&lt;=120,0.5,0.25)))</f>
        <v>0.5</v>
      </c>
    </row>
    <row r="41" spans="2:7" ht="60">
      <c r="B41" s="6" t="s">
        <v>71</v>
      </c>
      <c r="C41" s="2">
        <f>IF(F15=0,0,F14/F15*100)</f>
        <v>0</v>
      </c>
      <c r="D41" s="2">
        <f>IF(G15=0,0,G14/G15*100)</f>
        <v>0</v>
      </c>
      <c r="E41" s="2">
        <f>IF(D41&gt;0,C41/D41*100,IF(C41=0,100,120))</f>
        <v>100</v>
      </c>
      <c r="F41" s="1" t="s">
        <v>29</v>
      </c>
      <c r="G41" s="44">
        <f>IF(E41&lt;80,0.25,IF(E41&gt;=80,IF(E41&lt;=120,0.5,0.75)))</f>
        <v>0.5</v>
      </c>
    </row>
    <row r="42" spans="2:7" ht="9.75">
      <c r="B42" s="6"/>
      <c r="C42" s="1"/>
      <c r="D42" s="1"/>
      <c r="E42" s="2"/>
      <c r="F42" s="1"/>
      <c r="G42" s="1"/>
    </row>
    <row r="43" spans="2:7" ht="30">
      <c r="B43" s="6" t="s">
        <v>60</v>
      </c>
      <c r="C43" s="2">
        <f>C44</f>
        <v>0</v>
      </c>
      <c r="D43" s="2">
        <f>D44</f>
        <v>0</v>
      </c>
      <c r="E43" s="2">
        <f>E44</f>
        <v>100</v>
      </c>
      <c r="F43" s="1" t="s">
        <v>29</v>
      </c>
      <c r="G43" s="39">
        <f>G44</f>
        <v>0.2</v>
      </c>
    </row>
    <row r="44" spans="2:7" ht="49.5">
      <c r="B44" s="6" t="s">
        <v>74</v>
      </c>
      <c r="C44" s="2">
        <f>IF(F17=0,0,F16/F17*100)</f>
        <v>0</v>
      </c>
      <c r="D44" s="2">
        <f>IF(G17=0,0,G16/G17*100)</f>
        <v>0</v>
      </c>
      <c r="E44" s="2">
        <f>IF(D44&gt;0,C44/D44*100,IF(C44=0,100,120))</f>
        <v>100</v>
      </c>
      <c r="F44" s="1" t="s">
        <v>29</v>
      </c>
      <c r="G44" s="44">
        <f>IF(E44&lt;80,0.1,IF(E44&gt;=80,IF(E44&lt;=120,0.2,0.3)))</f>
        <v>0.2</v>
      </c>
    </row>
    <row r="45" spans="2:7" ht="9.75">
      <c r="B45" s="6"/>
      <c r="C45" s="1"/>
      <c r="D45" s="1"/>
      <c r="E45" s="1"/>
      <c r="G45" s="1"/>
    </row>
    <row r="46" spans="2:7" ht="19.5">
      <c r="B46" s="6" t="s">
        <v>117</v>
      </c>
      <c r="C46" s="1" t="s">
        <v>27</v>
      </c>
      <c r="D46" s="1" t="s">
        <v>27</v>
      </c>
      <c r="E46" s="1" t="s">
        <v>27</v>
      </c>
      <c r="F46" s="1" t="s">
        <v>27</v>
      </c>
      <c r="G46" s="45">
        <f>(G27+G35+G38+G43)/4</f>
        <v>0.425</v>
      </c>
    </row>
    <row r="49" spans="2:7" s="46" customFormat="1" ht="9.75">
      <c r="B49" s="42" t="s">
        <v>200</v>
      </c>
      <c r="C49" s="67"/>
      <c r="D49" s="67"/>
      <c r="E49" s="67"/>
      <c r="F49" s="79" t="s">
        <v>148</v>
      </c>
      <c r="G49" s="79"/>
    </row>
    <row r="50" spans="1:7" s="43" customFormat="1" ht="11.25" customHeight="1">
      <c r="A50" s="28"/>
      <c r="B50" s="28" t="s">
        <v>24</v>
      </c>
      <c r="C50" s="62" t="s">
        <v>25</v>
      </c>
      <c r="D50" s="62"/>
      <c r="E50" s="62"/>
      <c r="F50" s="62" t="s">
        <v>26</v>
      </c>
      <c r="G50" s="62"/>
    </row>
  </sheetData>
  <sheetProtection password="CC68" sheet="1" objects="1" scenarios="1"/>
  <mergeCells count="33">
    <mergeCell ref="B2:G2"/>
    <mergeCell ref="B3:E3"/>
    <mergeCell ref="B4:E4"/>
    <mergeCell ref="B5:E5"/>
    <mergeCell ref="B6:E6"/>
    <mergeCell ref="B16:E16"/>
    <mergeCell ref="B17:E17"/>
    <mergeCell ref="B11:E11"/>
    <mergeCell ref="A6:A8"/>
    <mergeCell ref="A9:A10"/>
    <mergeCell ref="A11:A12"/>
    <mergeCell ref="A14:A15"/>
    <mergeCell ref="A16:A17"/>
    <mergeCell ref="C24:D24"/>
    <mergeCell ref="E24:E25"/>
    <mergeCell ref="F24:F25"/>
    <mergeCell ref="B7:E7"/>
    <mergeCell ref="B8:E8"/>
    <mergeCell ref="B9:E9"/>
    <mergeCell ref="B10:E10"/>
    <mergeCell ref="B21:G21"/>
    <mergeCell ref="B14:E14"/>
    <mergeCell ref="B15:E15"/>
    <mergeCell ref="G24:G25"/>
    <mergeCell ref="F50:G50"/>
    <mergeCell ref="C49:E49"/>
    <mergeCell ref="B12:E12"/>
    <mergeCell ref="B13:E13"/>
    <mergeCell ref="B19:G19"/>
    <mergeCell ref="C50:E50"/>
    <mergeCell ref="F49:G49"/>
    <mergeCell ref="B22:G22"/>
    <mergeCell ref="B24:B25"/>
  </mergeCells>
  <printOptions horizontalCentered="1"/>
  <pageMargins left="0.49" right="0.16" top="0.24" bottom="0.27" header="0.17" footer="0.17"/>
  <pageSetup horizontalDpi="600" verticalDpi="600" orientation="portrait" paperSize="9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L64"/>
  <sheetViews>
    <sheetView tabSelected="1" zoomScalePageLayoutView="0" workbookViewId="0" topLeftCell="A58">
      <selection activeCell="C60" sqref="C60:E60"/>
    </sheetView>
  </sheetViews>
  <sheetFormatPr defaultColWidth="9.33203125" defaultRowHeight="11.25"/>
  <cols>
    <col min="1" max="1" width="5.66015625" style="27" customWidth="1"/>
    <col min="2" max="2" width="51.83203125" style="8" customWidth="1"/>
    <col min="3" max="3" width="13.33203125" style="8" customWidth="1"/>
    <col min="4" max="4" width="12.33203125" style="8" customWidth="1"/>
    <col min="5" max="5" width="11.66015625" style="8" customWidth="1"/>
    <col min="6" max="6" width="13.83203125" style="8" customWidth="1"/>
    <col min="7" max="7" width="13.16015625" style="8" customWidth="1"/>
    <col min="8" max="9" width="9.33203125" style="8" customWidth="1"/>
    <col min="10" max="10" width="11.66015625" style="8" bestFit="1" customWidth="1"/>
    <col min="11" max="16384" width="9.33203125" style="8" customWidth="1"/>
  </cols>
  <sheetData>
    <row r="2" spans="2:12" ht="25.5" customHeight="1">
      <c r="B2" s="80" t="s">
        <v>78</v>
      </c>
      <c r="C2" s="80"/>
      <c r="D2" s="80"/>
      <c r="E2" s="80"/>
      <c r="F2" s="80"/>
      <c r="G2" s="80"/>
      <c r="H2" s="49"/>
      <c r="I2" s="49"/>
      <c r="J2" s="49"/>
      <c r="K2" s="49"/>
      <c r="L2" s="49"/>
    </row>
    <row r="3" spans="1:12" ht="27" customHeight="1">
      <c r="A3" s="31"/>
      <c r="B3" s="74" t="s">
        <v>49</v>
      </c>
      <c r="C3" s="74"/>
      <c r="D3" s="74"/>
      <c r="E3" s="74"/>
      <c r="F3" s="32" t="s">
        <v>31</v>
      </c>
      <c r="G3" s="32" t="s">
        <v>30</v>
      </c>
      <c r="H3" s="49"/>
      <c r="I3" s="49"/>
      <c r="J3" s="49"/>
      <c r="K3" s="49"/>
      <c r="L3" s="49"/>
    </row>
    <row r="4" spans="1:12" ht="38.25" customHeight="1">
      <c r="A4" s="31" t="s">
        <v>140</v>
      </c>
      <c r="B4" s="69" t="s">
        <v>96</v>
      </c>
      <c r="C4" s="69"/>
      <c r="D4" s="69"/>
      <c r="E4" s="69"/>
      <c r="F4" s="5">
        <v>1</v>
      </c>
      <c r="G4" s="5">
        <v>1</v>
      </c>
      <c r="H4" s="49"/>
      <c r="I4" s="49"/>
      <c r="J4" s="49"/>
      <c r="K4" s="49"/>
      <c r="L4" s="49"/>
    </row>
    <row r="5" spans="1:12" ht="37.5" customHeight="1">
      <c r="A5" s="31" t="s">
        <v>143</v>
      </c>
      <c r="B5" s="69" t="s">
        <v>94</v>
      </c>
      <c r="C5" s="69"/>
      <c r="D5" s="69"/>
      <c r="E5" s="70"/>
      <c r="F5" s="5">
        <v>0</v>
      </c>
      <c r="G5" s="5">
        <v>0</v>
      </c>
      <c r="H5" s="49"/>
      <c r="I5" s="49"/>
      <c r="J5" s="49"/>
      <c r="K5" s="49"/>
      <c r="L5" s="49"/>
    </row>
    <row r="6" spans="1:12" ht="22.5" customHeight="1">
      <c r="A6" s="31"/>
      <c r="B6" s="69" t="s">
        <v>191</v>
      </c>
      <c r="C6" s="69"/>
      <c r="D6" s="69"/>
      <c r="E6" s="70"/>
      <c r="F6" s="29">
        <f>'ф.2.1 ИндИнф (Ин)'!F23</f>
        <v>0</v>
      </c>
      <c r="G6" s="29">
        <f>'ф.2.1 ИндИнф (Ин)'!G23</f>
        <v>0</v>
      </c>
      <c r="H6" s="50"/>
      <c r="I6" s="49"/>
      <c r="J6" s="49"/>
      <c r="K6" s="49"/>
      <c r="L6" s="49"/>
    </row>
    <row r="7" spans="1:12" ht="47.25" customHeight="1">
      <c r="A7" s="47" t="s">
        <v>149</v>
      </c>
      <c r="B7" s="69" t="s">
        <v>192</v>
      </c>
      <c r="C7" s="69"/>
      <c r="D7" s="69"/>
      <c r="E7" s="70"/>
      <c r="F7" s="5">
        <v>0</v>
      </c>
      <c r="G7" s="5">
        <v>0</v>
      </c>
      <c r="H7" s="50"/>
      <c r="I7" s="49"/>
      <c r="J7" s="49"/>
      <c r="K7" s="49"/>
      <c r="L7" s="49"/>
    </row>
    <row r="8" spans="1:12" ht="57.75" customHeight="1">
      <c r="A8" s="31" t="s">
        <v>150</v>
      </c>
      <c r="B8" s="70" t="s">
        <v>193</v>
      </c>
      <c r="C8" s="71"/>
      <c r="D8" s="71"/>
      <c r="E8" s="72"/>
      <c r="F8" s="5">
        <v>0</v>
      </c>
      <c r="G8" s="5">
        <v>0</v>
      </c>
      <c r="H8" s="50"/>
      <c r="I8" s="49"/>
      <c r="J8" s="49"/>
      <c r="K8" s="49"/>
      <c r="L8" s="49"/>
    </row>
    <row r="9" spans="1:12" ht="36" customHeight="1">
      <c r="A9" s="31" t="s">
        <v>151</v>
      </c>
      <c r="B9" s="70" t="s">
        <v>194</v>
      </c>
      <c r="C9" s="71"/>
      <c r="D9" s="71"/>
      <c r="E9" s="72"/>
      <c r="F9" s="5">
        <v>0</v>
      </c>
      <c r="G9" s="5">
        <v>0</v>
      </c>
      <c r="H9" s="49"/>
      <c r="I9" s="49"/>
      <c r="J9" s="49"/>
      <c r="K9" s="49"/>
      <c r="L9" s="49"/>
    </row>
    <row r="10" spans="1:12" ht="35.25" customHeight="1">
      <c r="A10" s="31" t="s">
        <v>153</v>
      </c>
      <c r="B10" s="70" t="s">
        <v>195</v>
      </c>
      <c r="C10" s="71"/>
      <c r="D10" s="71"/>
      <c r="E10" s="72"/>
      <c r="F10" s="5">
        <v>0</v>
      </c>
      <c r="G10" s="5">
        <v>0</v>
      </c>
      <c r="H10" s="49"/>
      <c r="I10" s="49"/>
      <c r="J10" s="49"/>
      <c r="K10" s="49"/>
      <c r="L10" s="49"/>
    </row>
    <row r="11" spans="1:12" ht="36" customHeight="1">
      <c r="A11" s="31" t="s">
        <v>152</v>
      </c>
      <c r="B11" s="70" t="s">
        <v>101</v>
      </c>
      <c r="C11" s="71"/>
      <c r="D11" s="71"/>
      <c r="E11" s="72"/>
      <c r="F11" s="5">
        <v>0</v>
      </c>
      <c r="G11" s="5">
        <v>2</v>
      </c>
      <c r="H11" s="49"/>
      <c r="I11" s="49"/>
      <c r="J11" s="49"/>
      <c r="K11" s="49"/>
      <c r="L11" s="49"/>
    </row>
    <row r="12" spans="1:12" ht="35.25" customHeight="1">
      <c r="A12" s="31" t="s">
        <v>144</v>
      </c>
      <c r="B12" s="70" t="s">
        <v>102</v>
      </c>
      <c r="C12" s="71"/>
      <c r="D12" s="71"/>
      <c r="E12" s="72"/>
      <c r="F12" s="5">
        <v>10</v>
      </c>
      <c r="G12" s="5">
        <v>10</v>
      </c>
      <c r="H12" s="49"/>
      <c r="I12" s="49"/>
      <c r="J12" s="49"/>
      <c r="K12" s="49"/>
      <c r="L12" s="49"/>
    </row>
    <row r="13" spans="1:12" ht="23.25" customHeight="1">
      <c r="A13" s="64" t="s">
        <v>146</v>
      </c>
      <c r="B13" s="70" t="s">
        <v>154</v>
      </c>
      <c r="C13" s="71"/>
      <c r="D13" s="71"/>
      <c r="E13" s="72"/>
      <c r="F13" s="29" t="s">
        <v>27</v>
      </c>
      <c r="G13" s="29" t="s">
        <v>27</v>
      </c>
      <c r="H13" s="49"/>
      <c r="I13" s="49"/>
      <c r="J13" s="49"/>
      <c r="K13" s="49"/>
      <c r="L13" s="49"/>
    </row>
    <row r="14" spans="1:12" ht="26.25" customHeight="1">
      <c r="A14" s="68"/>
      <c r="B14" s="70" t="s">
        <v>103</v>
      </c>
      <c r="C14" s="71"/>
      <c r="D14" s="71"/>
      <c r="E14" s="72"/>
      <c r="F14" s="48">
        <v>0</v>
      </c>
      <c r="G14" s="48">
        <v>0</v>
      </c>
      <c r="H14" s="49"/>
      <c r="I14" s="49"/>
      <c r="J14" s="49"/>
      <c r="K14" s="49"/>
      <c r="L14" s="49"/>
    </row>
    <row r="15" spans="1:12" ht="23.25" customHeight="1">
      <c r="A15" s="68"/>
      <c r="B15" s="70" t="s">
        <v>104</v>
      </c>
      <c r="C15" s="71"/>
      <c r="D15" s="71"/>
      <c r="E15" s="72"/>
      <c r="F15" s="48">
        <v>1</v>
      </c>
      <c r="G15" s="48">
        <v>1</v>
      </c>
      <c r="H15" s="49"/>
      <c r="I15" s="49"/>
      <c r="J15" s="49"/>
      <c r="K15" s="49"/>
      <c r="L15" s="49"/>
    </row>
    <row r="16" spans="1:12" ht="29.25" customHeight="1">
      <c r="A16" s="65"/>
      <c r="B16" s="70" t="s">
        <v>105</v>
      </c>
      <c r="C16" s="71"/>
      <c r="D16" s="71"/>
      <c r="E16" s="72"/>
      <c r="F16" s="48">
        <v>0</v>
      </c>
      <c r="G16" s="48">
        <v>0</v>
      </c>
      <c r="H16" s="49"/>
      <c r="I16" s="49"/>
      <c r="J16" s="49"/>
      <c r="K16" s="49"/>
      <c r="L16" s="49"/>
    </row>
    <row r="17" spans="1:12" ht="39.75" customHeight="1">
      <c r="A17" s="47" t="s">
        <v>147</v>
      </c>
      <c r="B17" s="70" t="s">
        <v>196</v>
      </c>
      <c r="C17" s="71"/>
      <c r="D17" s="71"/>
      <c r="E17" s="72"/>
      <c r="F17" s="48">
        <v>0</v>
      </c>
      <c r="G17" s="48">
        <v>0</v>
      </c>
      <c r="H17" s="49"/>
      <c r="I17" s="49"/>
      <c r="J17" s="49"/>
      <c r="K17" s="49"/>
      <c r="L17" s="49"/>
    </row>
    <row r="18" spans="1:12" ht="9.75" customHeight="1">
      <c r="A18" s="31"/>
      <c r="B18" s="83"/>
      <c r="C18" s="84"/>
      <c r="D18" s="84"/>
      <c r="E18" s="85"/>
      <c r="F18" s="29"/>
      <c r="G18" s="29"/>
      <c r="H18" s="49"/>
      <c r="I18" s="49"/>
      <c r="J18" s="49"/>
      <c r="K18" s="49"/>
      <c r="L18" s="49"/>
    </row>
    <row r="19" spans="1:12" ht="40.5" customHeight="1">
      <c r="A19" s="31" t="s">
        <v>137</v>
      </c>
      <c r="B19" s="70" t="s">
        <v>106</v>
      </c>
      <c r="C19" s="71"/>
      <c r="D19" s="71"/>
      <c r="E19" s="72"/>
      <c r="F19" s="5">
        <v>12</v>
      </c>
      <c r="G19" s="5">
        <v>6</v>
      </c>
      <c r="H19" s="49"/>
      <c r="I19" s="49"/>
      <c r="J19" s="49"/>
      <c r="K19" s="49"/>
      <c r="L19" s="49"/>
    </row>
    <row r="20" spans="1:12" ht="39" customHeight="1">
      <c r="A20" s="64" t="s">
        <v>155</v>
      </c>
      <c r="B20" s="70" t="s">
        <v>197</v>
      </c>
      <c r="C20" s="71"/>
      <c r="D20" s="71"/>
      <c r="E20" s="72"/>
      <c r="F20" s="5">
        <v>0</v>
      </c>
      <c r="G20" s="5">
        <v>0</v>
      </c>
      <c r="H20" s="49"/>
      <c r="I20" s="49"/>
      <c r="J20" s="49"/>
      <c r="K20" s="49"/>
      <c r="L20" s="49"/>
    </row>
    <row r="21" spans="1:12" ht="43.5" customHeight="1">
      <c r="A21" s="65"/>
      <c r="B21" s="70" t="s">
        <v>198</v>
      </c>
      <c r="C21" s="71"/>
      <c r="D21" s="71"/>
      <c r="E21" s="72"/>
      <c r="F21" s="5">
        <v>0</v>
      </c>
      <c r="G21" s="5">
        <v>0</v>
      </c>
      <c r="H21" s="49"/>
      <c r="I21" s="49"/>
      <c r="J21" s="49"/>
      <c r="K21" s="49"/>
      <c r="L21" s="49"/>
    </row>
    <row r="22" spans="2:12" ht="12" customHeight="1">
      <c r="B22" s="33"/>
      <c r="C22" s="33"/>
      <c r="D22" s="33"/>
      <c r="E22" s="33"/>
      <c r="F22" s="34"/>
      <c r="G22" s="34"/>
      <c r="H22" s="49"/>
      <c r="I22" s="49"/>
      <c r="J22" s="49"/>
      <c r="K22" s="49"/>
      <c r="L22" s="49"/>
    </row>
    <row r="23" spans="2:12" ht="10.5" customHeight="1">
      <c r="B23" s="81" t="s">
        <v>77</v>
      </c>
      <c r="C23" s="81"/>
      <c r="D23" s="81"/>
      <c r="E23" s="81"/>
      <c r="F23" s="81"/>
      <c r="G23" s="81"/>
      <c r="H23" s="49"/>
      <c r="I23" s="49"/>
      <c r="J23" s="49"/>
      <c r="K23" s="49"/>
      <c r="L23" s="49"/>
    </row>
    <row r="24" spans="2:12" ht="10.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2:12" ht="10.5" customHeight="1">
      <c r="B25" s="78" t="s">
        <v>199</v>
      </c>
      <c r="C25" s="78"/>
      <c r="D25" s="78"/>
      <c r="E25" s="78"/>
      <c r="F25" s="78"/>
      <c r="G25" s="78"/>
      <c r="H25" s="49"/>
      <c r="I25" s="49"/>
      <c r="J25" s="49"/>
      <c r="K25" s="49"/>
      <c r="L25" s="49"/>
    </row>
    <row r="26" spans="2:12" ht="10.5" customHeight="1">
      <c r="B26" s="76" t="s">
        <v>40</v>
      </c>
      <c r="C26" s="77"/>
      <c r="D26" s="77"/>
      <c r="E26" s="77"/>
      <c r="F26" s="77"/>
      <c r="G26" s="77"/>
      <c r="H26" s="49"/>
      <c r="I26" s="49"/>
      <c r="J26" s="49"/>
      <c r="K26" s="49"/>
      <c r="L26" s="49"/>
    </row>
    <row r="27" spans="8:12" ht="10.5" customHeight="1">
      <c r="H27" s="49"/>
      <c r="I27" s="49"/>
      <c r="J27" s="49"/>
      <c r="K27" s="49"/>
      <c r="L27" s="49"/>
    </row>
    <row r="28" spans="2:7" ht="10.5">
      <c r="B28" s="66" t="s">
        <v>1</v>
      </c>
      <c r="C28" s="66" t="s">
        <v>2</v>
      </c>
      <c r="D28" s="66"/>
      <c r="E28" s="66" t="s">
        <v>3</v>
      </c>
      <c r="F28" s="66" t="s">
        <v>4</v>
      </c>
      <c r="G28" s="66" t="s">
        <v>7</v>
      </c>
    </row>
    <row r="29" spans="2:7" s="27" customFormat="1" ht="21">
      <c r="B29" s="66"/>
      <c r="C29" s="37" t="s">
        <v>5</v>
      </c>
      <c r="D29" s="37" t="s">
        <v>6</v>
      </c>
      <c r="E29" s="66"/>
      <c r="F29" s="66"/>
      <c r="G29" s="66"/>
    </row>
    <row r="30" spans="2:7" s="27" customFormat="1" ht="9.75">
      <c r="B30" s="38">
        <v>1</v>
      </c>
      <c r="C30" s="38">
        <v>2</v>
      </c>
      <c r="D30" s="38">
        <v>3</v>
      </c>
      <c r="E30" s="38">
        <v>4</v>
      </c>
      <c r="F30" s="38">
        <v>5</v>
      </c>
      <c r="G30" s="38">
        <v>6</v>
      </c>
    </row>
    <row r="31" spans="2:7" s="28" customFormat="1" ht="50.25" customHeight="1">
      <c r="B31" s="6" t="s">
        <v>79</v>
      </c>
      <c r="C31" s="2">
        <f>IF(F4=0,0,1)</f>
        <v>1</v>
      </c>
      <c r="D31" s="2">
        <f>IF(G4=0,0,1)</f>
        <v>1</v>
      </c>
      <c r="E31" s="2">
        <f>IF(D31&gt;0,C31/D31*100,IF(C31=0,100,120))</f>
        <v>100</v>
      </c>
      <c r="F31" s="1" t="s">
        <v>28</v>
      </c>
      <c r="G31" s="39">
        <f>IF(E31&lt;80,3,IF(E31&gt;=80,IF(E31&lt;=120,2,1)))</f>
        <v>2</v>
      </c>
    </row>
    <row r="32" spans="2:7" ht="12" customHeight="1">
      <c r="B32" s="6"/>
      <c r="C32" s="1"/>
      <c r="D32" s="1"/>
      <c r="E32" s="1"/>
      <c r="F32" s="1"/>
      <c r="G32" s="1"/>
    </row>
    <row r="33" spans="2:7" ht="10.5">
      <c r="B33" s="6" t="s">
        <v>80</v>
      </c>
      <c r="C33" s="1" t="s">
        <v>27</v>
      </c>
      <c r="D33" s="1" t="s">
        <v>27</v>
      </c>
      <c r="E33" s="1" t="s">
        <v>27</v>
      </c>
      <c r="F33" s="1" t="s">
        <v>27</v>
      </c>
      <c r="G33" s="39">
        <f>(G35+G36+G38+G39+G40)/5</f>
        <v>2.2</v>
      </c>
    </row>
    <row r="34" spans="2:7" ht="9.75">
      <c r="B34" s="6" t="s">
        <v>16</v>
      </c>
      <c r="C34" s="2"/>
      <c r="D34" s="2"/>
      <c r="E34" s="2"/>
      <c r="F34" s="1"/>
      <c r="G34" s="1"/>
    </row>
    <row r="35" spans="2:7" ht="51.75" customHeight="1">
      <c r="B35" s="6" t="s">
        <v>95</v>
      </c>
      <c r="C35" s="2">
        <f>IF(F6=0,0,F5/F6*100)</f>
        <v>0</v>
      </c>
      <c r="D35" s="2">
        <f>IF(G6=0,0,G5/G6*100)</f>
        <v>0</v>
      </c>
      <c r="E35" s="2">
        <f aca="true" t="shared" si="0" ref="E35:E40">IF(D35&gt;0,C35/D35*100,IF(C35=0,100,120))</f>
        <v>100</v>
      </c>
      <c r="F35" s="1" t="s">
        <v>29</v>
      </c>
      <c r="G35" s="51">
        <f>IF(E35&lt;80,1,IF(E35&gt;=80,IF(E35&lt;=120,2,3)))</f>
        <v>2</v>
      </c>
    </row>
    <row r="36" spans="2:7" ht="63" customHeight="1">
      <c r="B36" s="6" t="s">
        <v>97</v>
      </c>
      <c r="C36" s="2">
        <f>IF(F6=0,0,F7/F6*100)</f>
        <v>0</v>
      </c>
      <c r="D36" s="2">
        <f>IF(G6=0,0,G7/G6*100)</f>
        <v>0</v>
      </c>
      <c r="E36" s="2">
        <f t="shared" si="0"/>
        <v>100</v>
      </c>
      <c r="F36" s="1" t="s">
        <v>28</v>
      </c>
      <c r="G36" s="1">
        <f>IF(E36&lt;80,3,IF(E36&gt;=80,IF(E36&lt;=120,2,1)))</f>
        <v>2</v>
      </c>
    </row>
    <row r="37" spans="2:7" ht="81" customHeight="1">
      <c r="B37" s="6" t="s">
        <v>98</v>
      </c>
      <c r="C37" s="2">
        <f>IF(F6=0,0,F8/F6*100)</f>
        <v>0</v>
      </c>
      <c r="D37" s="2">
        <f>IF(G6=0,0,G8/G6*100)</f>
        <v>0</v>
      </c>
      <c r="E37" s="2">
        <f t="shared" si="0"/>
        <v>100</v>
      </c>
      <c r="F37" s="1" t="s">
        <v>29</v>
      </c>
      <c r="G37" s="1" t="s">
        <v>27</v>
      </c>
    </row>
    <row r="38" spans="2:7" ht="72" customHeight="1">
      <c r="B38" s="6" t="s">
        <v>99</v>
      </c>
      <c r="C38" s="2">
        <f>IF(F6=0,0,F9/F6*100)</f>
        <v>0</v>
      </c>
      <c r="D38" s="2">
        <f>IF(G6=0,0,G9/G6*100)</f>
        <v>0</v>
      </c>
      <c r="E38" s="2">
        <f t="shared" si="0"/>
        <v>100</v>
      </c>
      <c r="F38" s="1" t="s">
        <v>29</v>
      </c>
      <c r="G38" s="1">
        <f>IF(E38&lt;80,1,IF(E38&gt;=80,IF(E38&lt;=120,2,3)))</f>
        <v>2</v>
      </c>
    </row>
    <row r="39" spans="2:7" ht="53.25" customHeight="1">
      <c r="B39" s="6" t="s">
        <v>107</v>
      </c>
      <c r="C39" s="2">
        <f>IF(F6=0,0,F10/F6*100)</f>
        <v>0</v>
      </c>
      <c r="D39" s="2">
        <f>IF(G6=0,0,G10/G6*100)</f>
        <v>0</v>
      </c>
      <c r="E39" s="2">
        <f t="shared" si="0"/>
        <v>100</v>
      </c>
      <c r="F39" s="1" t="s">
        <v>28</v>
      </c>
      <c r="G39" s="1">
        <f>IF(E39&lt;80,3,IF(E39&gt;=80,IF(E39&lt;=120,2,1)))</f>
        <v>2</v>
      </c>
    </row>
    <row r="40" spans="2:7" ht="40.5" customHeight="1">
      <c r="B40" s="6" t="s">
        <v>81</v>
      </c>
      <c r="C40" s="2">
        <f>F11</f>
        <v>0</v>
      </c>
      <c r="D40" s="2">
        <f>G11</f>
        <v>2</v>
      </c>
      <c r="E40" s="2">
        <f t="shared" si="0"/>
        <v>0</v>
      </c>
      <c r="F40" s="1" t="s">
        <v>28</v>
      </c>
      <c r="G40" s="1">
        <f>IF(E40&lt;80,3,IF(E40&gt;=80,IF(E40&lt;=120,2,1)))</f>
        <v>3</v>
      </c>
    </row>
    <row r="41" spans="2:7" ht="13.5" customHeight="1">
      <c r="B41" s="6"/>
      <c r="C41" s="2"/>
      <c r="D41" s="2"/>
      <c r="E41" s="2"/>
      <c r="F41" s="1"/>
      <c r="G41" s="1"/>
    </row>
    <row r="42" spans="2:7" ht="27.75" customHeight="1">
      <c r="B42" s="6" t="s">
        <v>82</v>
      </c>
      <c r="C42" s="1" t="s">
        <v>27</v>
      </c>
      <c r="D42" s="1" t="s">
        <v>27</v>
      </c>
      <c r="E42" s="1" t="s">
        <v>27</v>
      </c>
      <c r="F42" s="1" t="s">
        <v>27</v>
      </c>
      <c r="G42" s="39">
        <f>G44</f>
        <v>2</v>
      </c>
    </row>
    <row r="43" spans="2:7" ht="15" customHeight="1">
      <c r="B43" s="6" t="s">
        <v>16</v>
      </c>
      <c r="C43" s="1"/>
      <c r="D43" s="1"/>
      <c r="E43" s="1"/>
      <c r="G43" s="1"/>
    </row>
    <row r="44" spans="2:7" ht="31.5" customHeight="1">
      <c r="B44" s="6" t="s">
        <v>83</v>
      </c>
      <c r="C44" s="2">
        <f>F12</f>
        <v>10</v>
      </c>
      <c r="D44" s="2">
        <f>G12</f>
        <v>10</v>
      </c>
      <c r="E44" s="2">
        <f>IF(D44&gt;0,C44/D44*100,IF(C44=0,100,120))</f>
        <v>100</v>
      </c>
      <c r="F44" s="1" t="s">
        <v>29</v>
      </c>
      <c r="G44" s="1">
        <f>IF(E44&lt;80,1,IF(E44&gt;=80,IF(E44&lt;=120,2,3)))</f>
        <v>2</v>
      </c>
    </row>
    <row r="45" spans="2:7" ht="46.5" customHeight="1">
      <c r="B45" s="6" t="s">
        <v>84</v>
      </c>
      <c r="C45" s="1" t="s">
        <v>27</v>
      </c>
      <c r="D45" s="1" t="s">
        <v>27</v>
      </c>
      <c r="E45" s="2"/>
      <c r="F45" s="1" t="s">
        <v>28</v>
      </c>
      <c r="G45" s="1"/>
    </row>
    <row r="46" spans="2:7" ht="24" customHeight="1">
      <c r="B46" s="6" t="s">
        <v>85</v>
      </c>
      <c r="C46" s="52">
        <f aca="true" t="shared" si="1" ref="C46:D48">F14</f>
        <v>0</v>
      </c>
      <c r="D46" s="52">
        <f t="shared" si="1"/>
        <v>0</v>
      </c>
      <c r="E46" s="44">
        <f>IF(D46&gt;0,C46/D46*100,IF(C46=0,100,120))</f>
        <v>100</v>
      </c>
      <c r="F46" s="1" t="s">
        <v>27</v>
      </c>
      <c r="G46" s="1" t="s">
        <v>27</v>
      </c>
    </row>
    <row r="47" spans="2:7" ht="24.75" customHeight="1">
      <c r="B47" s="6" t="s">
        <v>86</v>
      </c>
      <c r="C47" s="52">
        <f t="shared" si="1"/>
        <v>1</v>
      </c>
      <c r="D47" s="52">
        <f t="shared" si="1"/>
        <v>1</v>
      </c>
      <c r="E47" s="44">
        <f>IF(D47&gt;0,C47/D47*100,IF(C47=0,100,120))</f>
        <v>100</v>
      </c>
      <c r="F47" s="1" t="s">
        <v>27</v>
      </c>
      <c r="G47" s="1" t="s">
        <v>27</v>
      </c>
    </row>
    <row r="48" spans="2:7" ht="24.75" customHeight="1">
      <c r="B48" s="6" t="s">
        <v>87</v>
      </c>
      <c r="C48" s="52">
        <f t="shared" si="1"/>
        <v>0</v>
      </c>
      <c r="D48" s="52">
        <f t="shared" si="1"/>
        <v>0</v>
      </c>
      <c r="E48" s="44">
        <f>IF(D48&gt;0,C48/D48*100,IF(C48=0,100,120))</f>
        <v>100</v>
      </c>
      <c r="F48" s="1" t="s">
        <v>27</v>
      </c>
      <c r="G48" s="1" t="s">
        <v>27</v>
      </c>
    </row>
    <row r="49" spans="2:7" ht="9.75">
      <c r="B49" s="6"/>
      <c r="C49" s="1"/>
      <c r="D49" s="1"/>
      <c r="E49" s="1"/>
      <c r="G49" s="1"/>
    </row>
    <row r="50" spans="2:7" ht="19.5">
      <c r="B50" s="6" t="s">
        <v>88</v>
      </c>
      <c r="C50" s="52">
        <f>C51</f>
        <v>0</v>
      </c>
      <c r="D50" s="52">
        <f>D51</f>
        <v>0</v>
      </c>
      <c r="E50" s="44">
        <f>E51</f>
        <v>100</v>
      </c>
      <c r="F50" s="1" t="s">
        <v>29</v>
      </c>
      <c r="G50" s="39">
        <f>G51</f>
        <v>2</v>
      </c>
    </row>
    <row r="51" spans="2:7" ht="48" customHeight="1">
      <c r="B51" s="6" t="s">
        <v>89</v>
      </c>
      <c r="C51" s="52">
        <f>F17</f>
        <v>0</v>
      </c>
      <c r="D51" s="52">
        <f>G17</f>
        <v>0</v>
      </c>
      <c r="E51" s="44">
        <f>IF(D51&gt;0,C51/D51*100,IF(C51=0,100,120))</f>
        <v>100</v>
      </c>
      <c r="F51" s="1" t="s">
        <v>29</v>
      </c>
      <c r="G51" s="1">
        <f>IF(E51&lt;80,1,IF(E51&gt;=80,IF(E51&lt;=120,2,3)))</f>
        <v>2</v>
      </c>
    </row>
    <row r="52" spans="2:7" ht="10.5">
      <c r="B52" s="6"/>
      <c r="C52" s="2"/>
      <c r="D52" s="2"/>
      <c r="E52" s="2"/>
      <c r="F52" s="1"/>
      <c r="G52" s="7"/>
    </row>
    <row r="53" spans="2:7" ht="39.75">
      <c r="B53" s="6" t="s">
        <v>90</v>
      </c>
      <c r="C53" s="1" t="s">
        <v>27</v>
      </c>
      <c r="D53" s="1" t="s">
        <v>27</v>
      </c>
      <c r="E53" s="1" t="s">
        <v>27</v>
      </c>
      <c r="F53" s="1" t="s">
        <v>27</v>
      </c>
      <c r="G53" s="39">
        <f>(G55+G56)/2</f>
        <v>2.5</v>
      </c>
    </row>
    <row r="54" spans="2:7" ht="14.25" customHeight="1">
      <c r="B54" s="6" t="s">
        <v>16</v>
      </c>
      <c r="C54" s="1"/>
      <c r="D54" s="1"/>
      <c r="E54" s="1"/>
      <c r="G54" s="1"/>
    </row>
    <row r="55" spans="2:7" ht="39.75" customHeight="1">
      <c r="B55" s="6" t="s">
        <v>91</v>
      </c>
      <c r="C55" s="2">
        <f>F19</f>
        <v>12</v>
      </c>
      <c r="D55" s="2">
        <f>G19</f>
        <v>6</v>
      </c>
      <c r="E55" s="2">
        <f>IF(D55&gt;0,C55/D55*100,IF(C55=0,100,120))</f>
        <v>200</v>
      </c>
      <c r="F55" s="1" t="s">
        <v>29</v>
      </c>
      <c r="G55" s="1">
        <f>IF(E55&lt;80,1,IF(E55&gt;=80,IF(E55&lt;=120,2,3)))</f>
        <v>3</v>
      </c>
    </row>
    <row r="56" spans="2:7" ht="84" customHeight="1">
      <c r="B56" s="6" t="s">
        <v>92</v>
      </c>
      <c r="C56" s="2">
        <f>IF(F21=0,0,F20/F21*100)</f>
        <v>0</v>
      </c>
      <c r="D56" s="2">
        <f>IF(G21=0,0,G20/G21*100)</f>
        <v>0</v>
      </c>
      <c r="E56" s="2">
        <f>IF(D56&gt;0,C56/D56*100,IF(C56=0,100,120))</f>
        <v>100</v>
      </c>
      <c r="F56" s="1" t="s">
        <v>28</v>
      </c>
      <c r="G56" s="1">
        <f>IF(E56&lt;80,3,IF(E56&gt;=80,IF(E56&lt;=120,2,1)))</f>
        <v>2</v>
      </c>
    </row>
    <row r="57" spans="2:7" ht="9.75">
      <c r="B57" s="6"/>
      <c r="C57" s="2"/>
      <c r="D57" s="2"/>
      <c r="E57" s="2"/>
      <c r="F57" s="1"/>
      <c r="G57" s="1"/>
    </row>
    <row r="58" spans="2:7" ht="27" customHeight="1">
      <c r="B58" s="6" t="s">
        <v>118</v>
      </c>
      <c r="C58" s="1" t="s">
        <v>27</v>
      </c>
      <c r="D58" s="1" t="s">
        <v>27</v>
      </c>
      <c r="E58" s="1" t="s">
        <v>27</v>
      </c>
      <c r="F58" s="1" t="s">
        <v>27</v>
      </c>
      <c r="G58" s="39">
        <f>(G31+G33+G42+G50+G53)/5</f>
        <v>2.1399999999999997</v>
      </c>
    </row>
    <row r="59" ht="26.25" customHeight="1"/>
    <row r="60" spans="2:7" s="41" customFormat="1" ht="9.75">
      <c r="B60" s="42" t="s">
        <v>200</v>
      </c>
      <c r="C60" s="67"/>
      <c r="D60" s="67"/>
      <c r="E60" s="67"/>
      <c r="F60" s="63" t="s">
        <v>148</v>
      </c>
      <c r="G60" s="63"/>
    </row>
    <row r="61" spans="1:7" s="43" customFormat="1" ht="9">
      <c r="A61" s="28"/>
      <c r="B61" s="28" t="s">
        <v>24</v>
      </c>
      <c r="C61" s="62" t="s">
        <v>25</v>
      </c>
      <c r="D61" s="62"/>
      <c r="E61" s="62"/>
      <c r="F61" s="62" t="s">
        <v>26</v>
      </c>
      <c r="G61" s="62"/>
    </row>
    <row r="64" spans="2:7" ht="27.75" customHeight="1">
      <c r="B64" s="82" t="s">
        <v>93</v>
      </c>
      <c r="C64" s="82"/>
      <c r="D64" s="82"/>
      <c r="E64" s="82"/>
      <c r="F64" s="82"/>
      <c r="G64" s="82"/>
    </row>
  </sheetData>
  <sheetProtection password="CC68" sheet="1" objects="1" scenarios="1"/>
  <mergeCells count="35">
    <mergeCell ref="A13:A16"/>
    <mergeCell ref="A20:A21"/>
    <mergeCell ref="B19:E19"/>
    <mergeCell ref="B13:E13"/>
    <mergeCell ref="B20:E20"/>
    <mergeCell ref="B17:E17"/>
    <mergeCell ref="B16:E16"/>
    <mergeCell ref="B18:E18"/>
    <mergeCell ref="B64:G64"/>
    <mergeCell ref="F60:G60"/>
    <mergeCell ref="F61:G61"/>
    <mergeCell ref="C60:E60"/>
    <mergeCell ref="C61:E61"/>
    <mergeCell ref="B26:G26"/>
    <mergeCell ref="E28:E29"/>
    <mergeCell ref="F28:F29"/>
    <mergeCell ref="G28:G29"/>
    <mergeCell ref="B23:G23"/>
    <mergeCell ref="B25:G25"/>
    <mergeCell ref="B21:E21"/>
    <mergeCell ref="B6:E6"/>
    <mergeCell ref="B7:E7"/>
    <mergeCell ref="B28:B29"/>
    <mergeCell ref="C28:D28"/>
    <mergeCell ref="B12:E12"/>
    <mergeCell ref="B14:E14"/>
    <mergeCell ref="B15:E15"/>
    <mergeCell ref="B10:E10"/>
    <mergeCell ref="B11:E11"/>
    <mergeCell ref="B8:E8"/>
    <mergeCell ref="B2:G2"/>
    <mergeCell ref="B3:E3"/>
    <mergeCell ref="B4:E4"/>
    <mergeCell ref="B5:E5"/>
    <mergeCell ref="B9:E9"/>
  </mergeCells>
  <printOptions horizontalCentered="1"/>
  <pageMargins left="0.71" right="0.16" top="0.3" bottom="0.33" header="0.15748031496062992" footer="0.17"/>
  <pageSetup horizontalDpi="600" verticalDpi="600" orientation="portrait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Петухов И.В.</cp:lastModifiedBy>
  <cp:lastPrinted>2017-01-27T12:56:01Z</cp:lastPrinted>
  <dcterms:created xsi:type="dcterms:W3CDTF">2013-02-19T08:22:47Z</dcterms:created>
  <dcterms:modified xsi:type="dcterms:W3CDTF">2017-03-02T13:49:17Z</dcterms:modified>
  <cp:category/>
  <cp:version/>
  <cp:contentType/>
  <cp:contentStatus/>
</cp:coreProperties>
</file>